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9" activeTab="0"/>
  </bookViews>
  <sheets>
    <sheet name="dochody" sheetId="1" r:id="rId1"/>
    <sheet name="wydatki" sheetId="2" r:id="rId2"/>
    <sheet name="przesuniecia" sheetId="3" r:id="rId3"/>
    <sheet name="inwestycje (2)" sheetId="4" r:id="rId4"/>
  </sheets>
  <definedNames/>
  <calcPr fullCalcOnLoad="1"/>
</workbook>
</file>

<file path=xl/sharedStrings.xml><?xml version="1.0" encoding="utf-8"?>
<sst xmlns="http://schemas.openxmlformats.org/spreadsheetml/2006/main" count="235" uniqueCount="174">
  <si>
    <t>Załącznik nr 1</t>
  </si>
  <si>
    <t>ZMIANY W DOCHODACH BUDŻETOWYCH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</si>
  <si>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</si>
  <si>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</si>
  <si>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</si>
  <si>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</si>
  <si>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</si>
  <si>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</si>
  <si>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</si>
  <si>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</si>
  <si>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</si>
  <si>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Oświata i wychowanie/Szkoły Podstawowe</t>
  </si>
  <si>
    <t>Zwiększenie dochodów na podstawie pisma Kuratorium Oświaty w Warszawie KO.ADM.LPW.1144-3/5-3/08 z przeznaczeniem na nagrodę dla nauczyciela, w uznaniu szczególnych osiągnięć w pracy dydaktyczno-wychowawczej.</t>
  </si>
  <si>
    <t>O960</t>
  </si>
  <si>
    <t>Zwiększenie dochodów na podstawie otrzymanej darowizny w formie pieniężnej od  Nadleśnictwa Gostynin  na zakup piłek sportowych dla szkół.</t>
  </si>
  <si>
    <t>Oświata i wychowanie/ Gimnazja</t>
  </si>
  <si>
    <t>Zwiększenie dochodów na podstawie zawartej umowy z Fundacją o dofinansowanie nauki j. angielskiego.</t>
  </si>
  <si>
    <t>Oświata i wychowanie/Pozostała działalność</t>
  </si>
  <si>
    <t>Zwiększenie planowanych dochodów w związku z pismem Mazowieckiego Urzędu Wojewódzkiego  FIN.I.-301/3011/801/120/08 – z przeznaczeniem na dofinansowanie kosztów kształcenia młodocianych pracowników.</t>
  </si>
  <si>
    <t>Kultura i ochrona dziedzictwa narodowego/Domy i ośrodki kultury ,świetlice i kluby</t>
  </si>
  <si>
    <t>Zmniejszenie planowanych dochodów w związku z nie uzyskaniem dotacji do realizacji inwestycji – Dom Ludowy w Legardzie II etap</t>
  </si>
  <si>
    <r>
      <t xml:space="preserve"> </t>
    </r>
    <r>
      <rPr>
        <b/>
        <sz val="9"/>
        <rFont val="Times New Roman"/>
        <family val="1"/>
      </rPr>
      <t>Oświata i wychowanie/Szkoły podstawowe</t>
    </r>
  </si>
  <si>
    <t>Kultura fizyczna i sport/Obiekty sportowe</t>
  </si>
  <si>
    <t>Razem</t>
  </si>
  <si>
    <t>Zwiększenie dochodów</t>
  </si>
  <si>
    <t>ZMIANY W WYDATKACH BUDŻETOWYCH</t>
  </si>
  <si>
    <t>Załącznik Nr 2</t>
  </si>
  <si>
    <t>Oświata i wychowanie/ Szkoły podstawowe</t>
  </si>
  <si>
    <t>Zwiększenie wydatków na podstawie pisma Kuratorium Oświaty w Warszawie KO.ADM.LPW.1144-3/5-3/08 z przeznaczeniem na wypłatę  nagrody dla nauczyciela, w uznaniu szczególnych osiągnięć w pracy dydaktyczno-wychowawczej.</t>
  </si>
  <si>
    <t>Zwiększenie planowanych wydatków w związku z pismem Mazowieckiego Urzędu Wojewódzkiego  FIN.I.-301/3011/801/120/08 – z przeznaczeniem na dofinansowanie kosztów kształcenia młodocianych pracowników.</t>
  </si>
  <si>
    <t>Zwiększenie wydatków na wynagrodzenia  na podstawie zawartej umowy z Fundacją o dofinansowanie nauki j. angielskiego.</t>
  </si>
  <si>
    <t>Zmniejszenie planowanych wydatków  w związku z nie uzyskaniem dotacji do realizacji inwestycji – Dom Ludowy w Legardzie II etap</t>
  </si>
  <si>
    <t xml:space="preserve">Zwiększenia wydatków </t>
  </si>
  <si>
    <t>Załącznik Nr 3</t>
  </si>
  <si>
    <t xml:space="preserve">Przesunięcia wydatków </t>
  </si>
  <si>
    <t>Zmniejszenie</t>
  </si>
  <si>
    <t>Rolnictwo i łowiectwo/Infrastruktura wodociągowa i sanitarna wsi/ Izby rolnicze</t>
  </si>
  <si>
    <t>O10</t>
  </si>
  <si>
    <t>O1010</t>
  </si>
  <si>
    <t>W związku z niewykorzystaniem środków  na różne opłaty i składki oraz na wpłaty na rzecz izb rolniczych z uzyskanych wpływów z podatku rolnego przesuwa się środki na zakup usług remontowych z w zakresie dróg gminnych.</t>
  </si>
  <si>
    <t>O1030</t>
  </si>
  <si>
    <t>Transport i łączność/ Drogi publiczne gminne</t>
  </si>
  <si>
    <t>Przesuniecie środków z zakupu usług pozostałych w zakresie utrzymania dróg oraz wydatków inwestycyjnych z Obiektów Sportowych na usługi w zakresie remontów dróg.</t>
  </si>
  <si>
    <t>Gospodarka mieszkaniowa/ Gospodarka gruntami i nieruchomościami</t>
  </si>
  <si>
    <t>Przesunięcie środków z zakupu usług  remontowych na bieżące usługi związane z  utrzymaniem budynków gminnych: wywóz nieczystości, usługi kominiarskie,wycinka drzew</t>
  </si>
  <si>
    <t>Bezpieczeństwo publiczne i ochrona przeciwpożarowa/ Ochotnicze straże pożarne</t>
  </si>
  <si>
    <t>Pobór podatków, opłat i nieopodatkowanych należności budżetowych/Obsługa długu publicznego</t>
  </si>
  <si>
    <t>W związku z  niewykorzystaniem środków na obsługę kredytów i  pożyczek jednostek samorządu terytorialnego przesuwa się środki na wypłatę wynagrodzeń agencyjno-prowizyjnych dla sołtysów za IV kwartał 2008r.</t>
  </si>
  <si>
    <r>
      <t xml:space="preserve"> </t>
    </r>
    <r>
      <rPr>
        <sz val="8"/>
        <rFont val="Times New Roman"/>
        <family val="1"/>
      </rPr>
      <t>Niewykorzystane środki z wydatków inwestycyjnych z Obiektów Sportowych  realizowanych w ramach programu „Moje Boisko-Orlik 2012” przesuwa się na zakup usług remontowych w Szkołach Podstawowych.</t>
    </r>
  </si>
  <si>
    <t>Oświata i wychowanie/ Dokształcanie i doskonalenie nauczycieli</t>
  </si>
  <si>
    <t>Przesunięcie środków z zakupu usług pozostałych na zapłatę za podręcznik dot. doskonalenia nauczycieli.</t>
  </si>
  <si>
    <t>Ochrona zdrowia/ Przeciwdziałanie alkoholizmowi</t>
  </si>
  <si>
    <t xml:space="preserve">Przesunięcie środków z wynagrodzeń bezosobowych na zakup materiałów i wyposażenia </t>
  </si>
  <si>
    <t>Pomoc Społeczna/świadczenia rodzinne,zaliczka alimentacyjna oraz składki na ubezpieczenia emerytalne i rentowe z ubezpieczenia społecznego</t>
  </si>
  <si>
    <t>W związku z niewykorzystaniem środków  na wypłatę wynagrodzeń osobowych pracowników przesuwa się środki na opłaty za administrowanie i czynsz  za budynek.</t>
  </si>
  <si>
    <t>Administracja publiczna/ Urzędy Gmin/Pomoc społeczna/Dodatki mieszkaniowe</t>
  </si>
  <si>
    <t>Transport i łączność/Infrastruktura telekomunikacyjna</t>
  </si>
  <si>
    <t>Gospodarka komunalna i ochrona środowiska/Oświetlenie ulic,placów i dróg</t>
  </si>
  <si>
    <t>Przesunięcie środków z przedsięwzięć inwestycyjnych realizowanych w ramach programu „Moje Boisko-Orlik 2012” na usługi związane z remontami dróg, szkół i straży.</t>
  </si>
  <si>
    <t>Ochrona zdrowia/Pozostała działalność</t>
  </si>
  <si>
    <t>Przesunięcie środków na wydatki inwestycyjne związane z rozbudową i dobudową oświetlenia ulicznego.</t>
  </si>
  <si>
    <t>Różne rozliczenia/Rezerwy ogólne i celowe</t>
  </si>
  <si>
    <t>Gospodarka komunalna i ochrona środowiska/ Gospodarka ściekowa i ochrona wód</t>
  </si>
  <si>
    <t>Plan ogółem po zmianach</t>
  </si>
  <si>
    <t>Przesunięcia wydatków</t>
  </si>
  <si>
    <t>Zmniejszenie planowanych dochodów zgodnie z  pismem Mazowieckiego Urzędu  Wojewódzkiego   FIN.I.-301/3011/852/285/08– w związku z nadwyżką środków na świadczenia rodzinne, zaliczkę alimentacyjną oraz składki na  ubezpieczenia emerytalne i rentowe z ubezpieczenia społecznego.</t>
  </si>
  <si>
    <t>Pomoc społeczna/Świadczenia rodzinne,zaliczka alimentacyjna oraz składki na ubezpieczenie emerytalne i rentowe z ubezpieczenia społecznego</t>
  </si>
  <si>
    <t>Zastosowanie właściwej klasyfikacji budżetowej zgodne z pismem Mazowieckiego Urzędu Wojewódzkiego.</t>
  </si>
  <si>
    <t>Zwiększenie wydatków na zakup piłek sportowych  z darowizny pieniężnej otrzymanej od Nadleśnictwa Gostynin.</t>
  </si>
  <si>
    <t>Zmniejszenie planowanych wydatków  zgodnie z  pismem Mazowieckiego Urzędu Wojewódzkiego  FIN.I.-301/3011/852/285/08– w związku z nadwyżką środków na świadczenia rodzinne, zaliczkę alimentacyjną oraz składki na  ubezpieczenia emerytalne i rentowe z ubezpieczenia społecznego.</t>
  </si>
  <si>
    <t>Zastosowanie właściwej klasyfikacji budżetowej.</t>
  </si>
  <si>
    <t>W związku ze zwiększonym zaplanowaniem środków na wypłatę dodatków mieszkaniowych oraz zakupami inwestycyjnymi w Urzędzie Gminy przesuwa się niewykorzystane środki na bieżące zakupy materiałów związane z  zakupem zestawów komputerowych .</t>
  </si>
  <si>
    <t>Kulura i ochrona dziedzictwa narodowego/Domy i ośrodki kultury,świetlice i kluby</t>
  </si>
  <si>
    <t>Administracja publiczna/ Urzędy Gmin/</t>
  </si>
  <si>
    <t>Przesunięcie wydatków inwestycyjnych jak obok zgodnie z załącznikiem inwestycyjnym</t>
  </si>
  <si>
    <t>(** kol. 4 do wykorzystania fakultatywnego)</t>
  </si>
  <si>
    <t>C. Inne źródła -  wpłaty rolników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</si>
  <si>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</si>
  <si>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</si>
  <si>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</si>
  <si>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</si>
  <si>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A. 788828,00               B.  6114777,00             C.    163000,00</t>
  </si>
  <si>
    <t>Ogółem</t>
  </si>
  <si>
    <t>Razem 926</t>
  </si>
  <si>
    <t xml:space="preserve">A. 333 000,00                           B. 333 000,00 </t>
  </si>
  <si>
    <t>Budowa kompleksu dwóch boisk sportowych (boisko piłkarskie oraz boisko wielofunkcyjne wraz z budynkiem sanitarno - szatniowym) w Sierakówku</t>
  </si>
  <si>
    <t>Razem 90015</t>
  </si>
  <si>
    <t>Rozbudowa i dobudowa oświetlenia ulicznego na instniejącej sieci energetycznej na terenie Gminy Gostynin</t>
  </si>
  <si>
    <t xml:space="preserve">A.      162242,00               B.   1 216 820,00             C.        94 000,00 </t>
  </si>
  <si>
    <t>A.     
B.                                        C.        19 000,00</t>
  </si>
  <si>
    <t>Budowa przydomowych oczyszczalni ścieków na terenie gm.Gostynin</t>
  </si>
  <si>
    <t xml:space="preserve">A.     162242,00           B.   1 216  820,00            C.        75 000,00 </t>
  </si>
  <si>
    <t>Budowa kanializacji sanitarnej wraz z przyłączami i pompowniami dla m.Dąbrówka,Górki Drugie i część wsi Baby Górne  dł.sieci – 9.184mb ilość przyłączy – 50szt.</t>
  </si>
  <si>
    <t xml:space="preserve">A.         5 000,00                B.                                  C.        </t>
  </si>
  <si>
    <t>Razem 852</t>
  </si>
  <si>
    <t>Wydatki na zakupy inwestycyjne związane z wdrożeniem ustawy z 7.09.2007 o pomocy osobom uprawnionym do alimentów.</t>
  </si>
  <si>
    <t xml:space="preserve">A.                                   B.                                  C.        </t>
  </si>
  <si>
    <t>Razem 851</t>
  </si>
  <si>
    <t>Wydatki inwestycyjne związane z budynkami gminnymi, w których mieszczą się ośrodki zdrowia.</t>
  </si>
  <si>
    <t xml:space="preserve">A.                     
B.   225000,00               C.       </t>
  </si>
  <si>
    <t>Razem 801</t>
  </si>
  <si>
    <t>Budowa boiska sportowego szkolnego w Zespole Szkoły Podstawowej i Gimnazjum w Solcu</t>
  </si>
  <si>
    <t xml:space="preserve">A.     
B.  75000                                 C.       </t>
  </si>
  <si>
    <t>Stołówka i kuchnia szkolna w Zespole Szkoły Podstawowej i Gimnazjum w Lucieniu</t>
  </si>
  <si>
    <t xml:space="preserve">A.      
B.         50 000,00          C.       </t>
  </si>
  <si>
    <t>Ocieplenie ścian zewnetrznych i wymiana wewnetrznej instalacji elektrycznej w budynku Szkoły Podstawowej w Zwoleniu</t>
  </si>
  <si>
    <t xml:space="preserve">A.     
B.       100 000,00               C.       </t>
  </si>
  <si>
    <t xml:space="preserve">Rozbudowa budynku Szkoły Podstawowej i Gimnazjum o salę gimnastyczną niepełnowymiarową w Stefanowie </t>
  </si>
  <si>
    <t xml:space="preserve">A.      44 000,00
B.       92400,00               C.       </t>
  </si>
  <si>
    <t>Razem 754</t>
  </si>
  <si>
    <t>Wydatki inwestycyjne związane z zakupem: pił spalinowych,agregatu prądotwórczego,pompy szlunkowej itp.oraz  samochodu strażckiego</t>
  </si>
  <si>
    <t>Razem 750</t>
  </si>
  <si>
    <t>Budowa sieci komputerowej</t>
  </si>
  <si>
    <t>Razem 700</t>
  </si>
  <si>
    <t>Pierwokupy i wykupy działek</t>
  </si>
  <si>
    <t>Modernizacja budynku mieszkalnego po szkole w Rębowie i Belnie</t>
  </si>
  <si>
    <t xml:space="preserve">A.     
B.   2 413 160,00                C.       </t>
  </si>
  <si>
    <t>Razem 600</t>
  </si>
  <si>
    <t xml:space="preserve">A.     
B.       70 000,00               C.       </t>
  </si>
  <si>
    <t>Modernizacja drogi gminnej dług.~1000 m do dofinansowania z FOGR</t>
  </si>
  <si>
    <t xml:space="preserve">A.     
B.      572 600,00               C.       </t>
  </si>
  <si>
    <t>Przebudowa drogi gminnej Nowa Wieś -Skrzany na odcinku Nowa Wieś-Feliksów L=1806,0mb.</t>
  </si>
  <si>
    <t xml:space="preserve">A.     
B.                                  C.       </t>
  </si>
  <si>
    <t>Rozbudowa i przebudowa drogi gminnej Józefków – Gulewo   L=1461 mb.</t>
  </si>
  <si>
    <t xml:space="preserve">A.     
B.     1 152 560               C.       </t>
  </si>
  <si>
    <t>Rozbudowa i przebudowa drogi gminnej Patrówek-Marianka na odcinku Górki Pierwsze-Marianka L=2139,79 mb.</t>
  </si>
  <si>
    <t xml:space="preserve">A.     
B.  618000                                 C.       </t>
  </si>
  <si>
    <t>Przebudowa drogi gminnej   Zaborów Nowy-Sokołów</t>
  </si>
  <si>
    <t xml:space="preserve">A.     
B.                                   C.       </t>
  </si>
  <si>
    <t>Przebudowa drogi gminnej w Zieleńcu L=1254 mb.</t>
  </si>
  <si>
    <t>A.      244 586,00             B.   1 834 397,00             C.       69 000,00</t>
  </si>
  <si>
    <t>Razem 010</t>
  </si>
  <si>
    <t>Drobne roboty wodociągowe zgodnie z zapotrzebowaniem</t>
  </si>
  <si>
    <t>A.     
B.                                     C.         8 000,00</t>
  </si>
  <si>
    <t>Budowa sieci wraz z przyłączami we wsi Rybne, dł. Sieci 606 mb., ilość przyłączy - 8 szt.</t>
  </si>
  <si>
    <t>A.     
B.                                     C.        33 000,00</t>
  </si>
  <si>
    <t>Budowa sieci wodociągowej wraz z przyłączami we wsi Miałkówek dł. Sieci 708 mb, ilość przyłączy: 33 szt.</t>
  </si>
  <si>
    <t>Wykonanie projektów technicznych budowy sieci wodociąg.na terenie gm.Gostynin</t>
  </si>
  <si>
    <t>Budowa studni głębinowej awaryjnej w miejscowości Krzywie</t>
  </si>
  <si>
    <t>Budowa studni głębinowej awaryjnej w miejscowości Stanisławów Skrzański</t>
  </si>
  <si>
    <t>Budowa studni głębinowej awaryjnej w miejscowości Leśniewice</t>
  </si>
  <si>
    <t>A.     
B.                                     C.       11 000,00</t>
  </si>
  <si>
    <t>Budowa sieci wodociągowej wraz z przyłączami we wsi Józefków-Zakrzewo dł.sieci -2.012 mb  ilość przyłączy – 11szt.</t>
  </si>
  <si>
    <t>A.      
B.   
C.         5 000,00</t>
  </si>
  <si>
    <t>Budowa sieci wodociągowej wraz z przyłączami we wsi Legarda i Podgórze dł.sieci -896md ilość przyłączy – 5szt.</t>
  </si>
  <si>
    <t>A.     
B.                                     C.         2 000,00</t>
  </si>
  <si>
    <t>Budowa sieci wodociągowej wraz z przyłączami dla wsi Bierzewice dł.sieci – 359mb     ilość przyłączy – 2 szt.</t>
  </si>
  <si>
    <t xml:space="preserve">A.      120 000,00           B.      900 000,00
C.          5 000,00
</t>
  </si>
  <si>
    <t>Budowa sieci wodociągowej wraz z przyłączami dla wsi Jastrzębia dł.sieci -7.128mb    ilość przyłączy – 25szt.</t>
  </si>
  <si>
    <t>A.      124 586,00           B.      934 397,00              C.          5 000,00</t>
  </si>
  <si>
    <t>Budowa sieci wodociągowej wraz z przyłączami dla wsi Osiny – II etap dł.sieci -7.716mb   ilość przyłączy – 26szt.</t>
  </si>
  <si>
    <t>środki wymienione
w art. 5 ust. 1 pkt 2 i 3 u.f.p.</t>
  </si>
  <si>
    <t>środki pochodzące
z innych  źródeł*</t>
  </si>
  <si>
    <t>kredyty
i pożyczki</t>
  </si>
  <si>
    <t>dochody własne jst</t>
  </si>
  <si>
    <t>z tego źródła finansowania</t>
  </si>
  <si>
    <r>
      <t xml:space="preserve">rok 2008 </t>
    </r>
    <r>
      <rPr>
        <b/>
        <sz val="10"/>
        <rFont val="Arial CE"/>
        <family val="2"/>
      </rPr>
      <t>(8+9+10+11)</t>
    </r>
  </si>
  <si>
    <t>Jednostka organizacyjna realizująca program lub koordynująca wykonanie programu</t>
  </si>
  <si>
    <t>Planowane wydatki</t>
  </si>
  <si>
    <t>Łączne koszty finansowe</t>
  </si>
  <si>
    <t>Nazwa zadania inwestycyjnego</t>
  </si>
  <si>
    <t>§**</t>
  </si>
  <si>
    <t>Rozdz.</t>
  </si>
  <si>
    <t>Lp.</t>
  </si>
  <si>
    <t>w złotych</t>
  </si>
  <si>
    <t>Zadania inwestycyjne w 2008 r.</t>
  </si>
  <si>
    <t>Załącznik Nr 4</t>
  </si>
  <si>
    <t>Pozostające środki z zakupu materiałów i wyposażenia, energii i usług remontowych postanawia się przesunąć na różne opłaty i składki związane z ubezpieczeniem samochodów pożarniczych. Środki niewykorzystane w wydatkach inwestycyjnych Obiektów Sportowych przesuwa się na bieżące utrzymanie straży – remont przeciekającego dachu strażnicy w Sokołowie.</t>
  </si>
  <si>
    <t>Transport i łączność</t>
  </si>
  <si>
    <t>Zastosowanie właściwej klasydikacji dla dochodów uzyskanych z FOGR - zgodnie z umową o udzielenie dotacji</t>
  </si>
  <si>
    <t>z dnia 29.12.2008 r.</t>
  </si>
  <si>
    <t>do Uchwały Rady Gminy Gostynin 140/XXVI/2008</t>
  </si>
  <si>
    <t>do Uchwały Rady Gminy Gostynin Nr 140/XXVI/2008</t>
  </si>
  <si>
    <t xml:space="preserve"> z dnia 29.12.2008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</si>
</sst>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&quot; zł&quot;_-;\-* #,##0.00&quot; zł&quot;_-;_-* \-??&quot; zł&quot;_-;_-@_-"/>
    <numFmt numFmtId="166" formatCode="#,##0.00&quot; zł&quot;;\-#,##0.00&quot; zł&quot;"/>
    <numFmt numFmtId="167" formatCode="_-* #,##0.00\ _z_ł_-;\-* #,##0.00\ _z_ł_-;_-* \-??\ _z_ł_-;_-@_-"/>
    <numFmt numFmtId="168" formatCode="dd/mm/yyyy"/>
    <numFmt numFmtId="169" formatCode="#,##0.00_ ;\-#,##0.00\ "/>
  </numFmts>
  <fonts count="4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color indexed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7"/>
      <name val="Times New Roman"/>
      <family val="1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10"/>
      <color indexed="8"/>
      <name val="Tahoma"/>
      <family val="2"/>
    </font>
    <font>
      <b/>
      <sz val="8"/>
      <color indexed="10"/>
      <name val="Arial CE"/>
      <family val="2"/>
    </font>
    <font>
      <b/>
      <sz val="7"/>
      <color indexed="10"/>
      <name val="Arial CE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fill" vertical="center" wrapText="1"/>
    </xf>
    <xf numFmtId="0" fontId="18" fillId="0" borderId="11" xfId="0" applyFont="1" applyFill="1" applyBorder="1" applyAlignment="1">
      <alignment horizontal="center" vertical="center"/>
    </xf>
    <xf numFmtId="165" fontId="22" fillId="0" borderId="11" xfId="58" applyFont="1" applyFill="1" applyBorder="1" applyAlignment="1" applyProtection="1">
      <alignment horizontal="center" vertical="center" wrapText="1"/>
      <protection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165" fontId="22" fillId="0" borderId="11" xfId="58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165" fontId="26" fillId="0" borderId="11" xfId="60" applyNumberFormat="1" applyFont="1" applyFill="1" applyBorder="1" applyAlignment="1" applyProtection="1">
      <alignment horizontal="fill" vertical="center" wrapText="1"/>
      <protection/>
    </xf>
    <xf numFmtId="165" fontId="19" fillId="0" borderId="11" xfId="0" applyNumberFormat="1" applyFont="1" applyFill="1" applyBorder="1" applyAlignment="1">
      <alignment horizontal="center" vertical="center"/>
    </xf>
    <xf numFmtId="165" fontId="19" fillId="0" borderId="11" xfId="60" applyNumberFormat="1" applyFont="1" applyFill="1" applyBorder="1" applyAlignment="1" applyProtection="1">
      <alignment horizontal="center" vertical="center"/>
      <protection/>
    </xf>
    <xf numFmtId="165" fontId="19" fillId="0" borderId="11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6" fontId="25" fillId="24" borderId="11" xfId="0" applyNumberFormat="1" applyFont="1" applyFill="1" applyBorder="1" applyAlignment="1">
      <alignment horizontal="right" vertical="center" wrapText="1"/>
    </xf>
    <xf numFmtId="166" fontId="25" fillId="0" borderId="11" xfId="0" applyNumberFormat="1" applyFont="1" applyFill="1" applyBorder="1" applyAlignment="1">
      <alignment horizontal="center" vertical="center" wrapText="1"/>
    </xf>
    <xf numFmtId="166" fontId="27" fillId="0" borderId="11" xfId="0" applyNumberFormat="1" applyFont="1" applyFill="1" applyBorder="1" applyAlignment="1">
      <alignment horizontal="right" vertical="center" wrapText="1"/>
    </xf>
    <xf numFmtId="164" fontId="25" fillId="0" borderId="11" xfId="0" applyNumberFormat="1" applyFont="1" applyFill="1" applyBorder="1" applyAlignment="1">
      <alignment horizontal="right" vertical="center" wrapText="1"/>
    </xf>
    <xf numFmtId="0" fontId="24" fillId="0" borderId="11" xfId="0" applyFont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165" fontId="23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2" fillId="0" borderId="0" xfId="0" applyFont="1" applyAlignment="1">
      <alignment/>
    </xf>
    <xf numFmtId="0" fontId="20" fillId="0" borderId="0" xfId="0" applyFont="1" applyFill="1" applyAlignment="1">
      <alignment/>
    </xf>
    <xf numFmtId="165" fontId="28" fillId="0" borderId="11" xfId="58" applyFont="1" applyFill="1" applyBorder="1" applyAlignment="1" applyProtection="1">
      <alignment horizontal="fill" vertical="center" wrapText="1"/>
      <protection/>
    </xf>
    <xf numFmtId="165" fontId="28" fillId="0" borderId="11" xfId="58" applyFont="1" applyFill="1" applyBorder="1" applyAlignment="1" applyProtection="1">
      <alignment horizontal="center" vertical="center"/>
      <protection/>
    </xf>
    <xf numFmtId="165" fontId="28" fillId="0" borderId="11" xfId="58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64" fontId="28" fillId="0" borderId="10" xfId="0" applyNumberFormat="1" applyFont="1" applyFill="1" applyBorder="1" applyAlignment="1">
      <alignment horizontal="right" vertical="center"/>
    </xf>
    <xf numFmtId="164" fontId="28" fillId="0" borderId="13" xfId="0" applyNumberFormat="1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/>
    </xf>
    <xf numFmtId="165" fontId="29" fillId="24" borderId="11" xfId="61" applyNumberFormat="1" applyFont="1" applyFill="1" applyBorder="1" applyAlignment="1" applyProtection="1">
      <alignment/>
      <protection/>
    </xf>
    <xf numFmtId="164" fontId="24" fillId="0" borderId="11" xfId="0" applyNumberFormat="1" applyFont="1" applyFill="1" applyBorder="1" applyAlignment="1">
      <alignment/>
    </xf>
    <xf numFmtId="167" fontId="24" fillId="0" borderId="11" xfId="0" applyNumberFormat="1" applyFont="1" applyFill="1" applyBorder="1" applyAlignment="1">
      <alignment/>
    </xf>
    <xf numFmtId="164" fontId="23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165" fontId="19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165" fontId="19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165" fontId="19" fillId="0" borderId="11" xfId="0" applyNumberFormat="1" applyFont="1" applyBorder="1" applyAlignment="1">
      <alignment vertical="center"/>
    </xf>
    <xf numFmtId="165" fontId="19" fillId="0" borderId="11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 wrapText="1"/>
    </xf>
    <xf numFmtId="165" fontId="25" fillId="24" borderId="11" xfId="0" applyNumberFormat="1" applyFont="1" applyFill="1" applyBorder="1" applyAlignment="1">
      <alignment vertical="center"/>
    </xf>
    <xf numFmtId="165" fontId="25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/>
    </xf>
    <xf numFmtId="168" fontId="18" fillId="0" borderId="0" xfId="0" applyNumberFormat="1" applyFont="1" applyBorder="1" applyAlignment="1">
      <alignment vertical="center"/>
    </xf>
    <xf numFmtId="165" fontId="30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33" fillId="24" borderId="14" xfId="0" applyNumberFormat="1" applyFont="1" applyFill="1" applyBorder="1" applyAlignment="1">
      <alignment vertical="center" wrapText="1"/>
    </xf>
    <xf numFmtId="4" fontId="29" fillId="0" borderId="14" xfId="0" applyNumberFormat="1" applyFont="1" applyBorder="1" applyAlignment="1">
      <alignment vertical="center"/>
    </xf>
    <xf numFmtId="4" fontId="22" fillId="24" borderId="14" xfId="0" applyNumberFormat="1" applyFont="1" applyFill="1" applyBorder="1" applyAlignment="1">
      <alignment vertical="center"/>
    </xf>
    <xf numFmtId="4" fontId="29" fillId="24" borderId="14" xfId="0" applyNumberFormat="1" applyFont="1" applyFill="1" applyBorder="1" applyAlignment="1">
      <alignment vertical="center" wrapText="1"/>
    </xf>
    <xf numFmtId="0" fontId="29" fillId="24" borderId="14" xfId="0" applyFont="1" applyFill="1" applyBorder="1" applyAlignment="1">
      <alignment vertical="center"/>
    </xf>
    <xf numFmtId="4" fontId="29" fillId="24" borderId="14" xfId="0" applyNumberFormat="1" applyFont="1" applyFill="1" applyBorder="1" applyAlignment="1">
      <alignment vertical="center"/>
    </xf>
    <xf numFmtId="0" fontId="34" fillId="24" borderId="14" xfId="0" applyFont="1" applyFill="1" applyBorder="1" applyAlignment="1">
      <alignment vertical="center" wrapText="1"/>
    </xf>
    <xf numFmtId="4" fontId="22" fillId="24" borderId="14" xfId="0" applyNumberFormat="1" applyFont="1" applyFill="1" applyBorder="1" applyAlignment="1">
      <alignment vertical="center" wrapText="1"/>
    </xf>
    <xf numFmtId="0" fontId="22" fillId="24" borderId="14" xfId="0" applyFont="1" applyFill="1" applyBorder="1" applyAlignment="1">
      <alignment vertical="center"/>
    </xf>
    <xf numFmtId="0" fontId="35" fillId="24" borderId="14" xfId="0" applyFont="1" applyFill="1" applyBorder="1" applyAlignment="1">
      <alignment vertical="center" wrapText="1"/>
    </xf>
    <xf numFmtId="0" fontId="22" fillId="24" borderId="14" xfId="0" applyFont="1" applyFill="1" applyBorder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33" fillId="24" borderId="14" xfId="0" applyNumberFormat="1" applyFont="1" applyFill="1" applyBorder="1" applyAlignment="1">
      <alignment vertical="center"/>
    </xf>
    <xf numFmtId="4" fontId="31" fillId="24" borderId="14" xfId="0" applyNumberFormat="1" applyFont="1" applyFill="1" applyBorder="1" applyAlignment="1">
      <alignment vertical="center"/>
    </xf>
    <xf numFmtId="0" fontId="31" fillId="24" borderId="14" xfId="0" applyFont="1" applyFill="1" applyBorder="1" applyAlignment="1">
      <alignment horizontal="center" vertical="center"/>
    </xf>
    <xf numFmtId="4" fontId="22" fillId="0" borderId="14" xfId="0" applyNumberFormat="1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/>
    </xf>
    <xf numFmtId="4" fontId="29" fillId="0" borderId="14" xfId="0" applyNumberFormat="1" applyFont="1" applyBorder="1" applyAlignment="1">
      <alignment vertical="center" wrapText="1"/>
    </xf>
    <xf numFmtId="0" fontId="33" fillId="24" borderId="14" xfId="0" applyFont="1" applyFill="1" applyBorder="1" applyAlignment="1">
      <alignment vertical="center"/>
    </xf>
    <xf numFmtId="4" fontId="31" fillId="24" borderId="14" xfId="0" applyNumberFormat="1" applyFont="1" applyFill="1" applyBorder="1" applyAlignment="1">
      <alignment vertical="center"/>
    </xf>
    <xf numFmtId="0" fontId="23" fillId="24" borderId="14" xfId="0" applyFont="1" applyFill="1" applyBorder="1" applyAlignment="1">
      <alignment vertical="center" wrapText="1"/>
    </xf>
    <xf numFmtId="0" fontId="31" fillId="24" borderId="14" xfId="0" applyFont="1" applyFill="1" applyBorder="1" applyAlignment="1">
      <alignment horizontal="center" vertical="center"/>
    </xf>
    <xf numFmtId="169" fontId="22" fillId="0" borderId="14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vertical="center"/>
    </xf>
    <xf numFmtId="4" fontId="33" fillId="0" borderId="14" xfId="0" applyNumberFormat="1" applyFont="1" applyBorder="1" applyAlignment="1">
      <alignment vertical="center"/>
    </xf>
    <xf numFmtId="0" fontId="35" fillId="0" borderId="14" xfId="0" applyFont="1" applyBorder="1" applyAlignment="1">
      <alignment vertical="center" wrapText="1"/>
    </xf>
    <xf numFmtId="4" fontId="37" fillId="24" borderId="14" xfId="0" applyNumberFormat="1" applyFont="1" applyFill="1" applyBorder="1" applyAlignment="1">
      <alignment vertical="center" wrapText="1"/>
    </xf>
    <xf numFmtId="0" fontId="37" fillId="24" borderId="14" xfId="0" applyFont="1" applyFill="1" applyBorder="1" applyAlignment="1">
      <alignment vertical="center"/>
    </xf>
    <xf numFmtId="0" fontId="38" fillId="24" borderId="14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vertical="center" wrapText="1"/>
    </xf>
    <xf numFmtId="4" fontId="33" fillId="0" borderId="14" xfId="0" applyNumberFormat="1" applyFont="1" applyBorder="1" applyAlignment="1">
      <alignment vertical="center" wrapText="1"/>
    </xf>
    <xf numFmtId="0" fontId="22" fillId="24" borderId="0" xfId="0" applyFont="1" applyFill="1" applyAlignment="1">
      <alignment/>
    </xf>
    <xf numFmtId="0" fontId="39" fillId="24" borderId="0" xfId="0" applyFont="1" applyFill="1" applyAlignment="1">
      <alignment/>
    </xf>
    <xf numFmtId="0" fontId="39" fillId="0" borderId="0" xfId="0" applyFont="1" applyAlignment="1">
      <alignment/>
    </xf>
    <xf numFmtId="4" fontId="40" fillId="0" borderId="14" xfId="0" applyNumberFormat="1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22" fillId="0" borderId="14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 wrapText="1"/>
    </xf>
    <xf numFmtId="166" fontId="0" fillId="0" borderId="0" xfId="0" applyNumberFormat="1" applyAlignment="1">
      <alignment/>
    </xf>
    <xf numFmtId="0" fontId="24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165" fontId="26" fillId="0" borderId="16" xfId="60" applyNumberFormat="1" applyFont="1" applyFill="1" applyBorder="1" applyAlignment="1" applyProtection="1">
      <alignment horizontal="fill" vertical="center" wrapText="1"/>
      <protection/>
    </xf>
    <xf numFmtId="165" fontId="19" fillId="0" borderId="16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6" fillId="0" borderId="14" xfId="0" applyFont="1" applyBorder="1" applyAlignment="1">
      <alignment/>
    </xf>
    <xf numFmtId="0" fontId="33" fillId="24" borderId="14" xfId="0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left" vertical="center"/>
    </xf>
    <xf numFmtId="0" fontId="33" fillId="24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20" borderId="14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20" borderId="14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12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65" fontId="28" fillId="0" borderId="10" xfId="58" applyFont="1" applyFill="1" applyBorder="1" applyAlignment="1" applyProtection="1">
      <alignment horizontal="fill" vertical="center" wrapText="1"/>
      <protection/>
    </xf>
    <xf numFmtId="165" fontId="28" fillId="0" borderId="10" xfId="58" applyFont="1" applyFill="1" applyBorder="1" applyAlignment="1" applyProtection="1">
      <alignment horizontal="center" vertical="center"/>
      <protection/>
    </xf>
    <xf numFmtId="165" fontId="28" fillId="0" borderId="10" xfId="58" applyFont="1" applyFill="1" applyBorder="1" applyAlignment="1" applyProtection="1">
      <alignment horizontal="center" vertical="center" wrapText="1"/>
      <protection/>
    </xf>
    <xf numFmtId="0" fontId="19" fillId="0" borderId="2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165" fontId="26" fillId="0" borderId="17" xfId="60" applyNumberFormat="1" applyFont="1" applyFill="1" applyBorder="1" applyAlignment="1" applyProtection="1">
      <alignment horizontal="fill" vertical="center" wrapText="1"/>
      <protection/>
    </xf>
    <xf numFmtId="165" fontId="19" fillId="0" borderId="17" xfId="0" applyNumberFormat="1" applyFont="1" applyFill="1" applyBorder="1" applyAlignment="1">
      <alignment horizontal="center" vertical="center"/>
    </xf>
    <xf numFmtId="165" fontId="19" fillId="0" borderId="17" xfId="60" applyNumberFormat="1" applyFont="1" applyFill="1" applyBorder="1" applyAlignment="1" applyProtection="1">
      <alignment horizontal="center" vertical="center"/>
      <protection/>
    </xf>
    <xf numFmtId="165" fontId="19" fillId="0" borderId="17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165" fontId="28" fillId="0" borderId="15" xfId="58" applyFont="1" applyFill="1" applyBorder="1" applyAlignment="1" applyProtection="1">
      <alignment horizontal="fill" vertical="center" wrapText="1"/>
      <protection/>
    </xf>
    <xf numFmtId="165" fontId="28" fillId="0" borderId="15" xfId="58" applyFont="1" applyFill="1" applyBorder="1" applyAlignment="1" applyProtection="1">
      <alignment horizontal="center" vertical="center"/>
      <protection/>
    </xf>
    <xf numFmtId="165" fontId="28" fillId="0" borderId="15" xfId="58" applyFont="1" applyFill="1" applyBorder="1" applyAlignment="1" applyProtection="1">
      <alignment horizontal="center" vertical="center" wrapText="1"/>
      <protection/>
    </xf>
    <xf numFmtId="0" fontId="26" fillId="0" borderId="15" xfId="0" applyFont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164" fontId="28" fillId="0" borderId="15" xfId="0" applyNumberFormat="1" applyFont="1" applyFill="1" applyBorder="1" applyAlignment="1">
      <alignment horizontal="right" vertical="center" wrapText="1"/>
    </xf>
    <xf numFmtId="164" fontId="28" fillId="0" borderId="15" xfId="0" applyNumberFormat="1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165" fontId="26" fillId="0" borderId="15" xfId="60" applyNumberFormat="1" applyFont="1" applyFill="1" applyBorder="1" applyAlignment="1" applyProtection="1">
      <alignment horizontal="fill" vertical="center" wrapText="1"/>
      <protection/>
    </xf>
    <xf numFmtId="165" fontId="19" fillId="0" borderId="15" xfId="0" applyNumberFormat="1" applyFont="1" applyFill="1" applyBorder="1" applyAlignment="1">
      <alignment horizontal="center" vertical="center"/>
    </xf>
    <xf numFmtId="165" fontId="19" fillId="0" borderId="15" xfId="60" applyNumberFormat="1" applyFont="1" applyFill="1" applyBorder="1" applyAlignment="1" applyProtection="1">
      <alignment horizontal="center" vertical="center"/>
      <protection/>
    </xf>
    <xf numFmtId="165" fontId="19" fillId="0" borderId="15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Walutowy 3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6">
      <selection activeCell="G19" sqref="G19"/>
    </sheetView>
  </sheetViews>
  <sheetFormatPr defaultColWidth="11.57421875" defaultRowHeight="12.75"/>
  <cols>
    <col min="1" max="1" width="21.7109375" style="0" customWidth="1"/>
    <col min="2" max="2" width="11.57421875" style="0" customWidth="1"/>
    <col min="3" max="3" width="9.421875" style="0" customWidth="1"/>
    <col min="4" max="4" width="9.7109375" style="0" customWidth="1"/>
    <col min="5" max="5" width="13.7109375" style="0" customWidth="1"/>
    <col min="6" max="6" width="12.421875" style="0" customWidth="1"/>
    <col min="7" max="7" width="11.8515625" style="0" customWidth="1"/>
    <col min="8" max="8" width="13.8515625" style="0" customWidth="1"/>
    <col min="9" max="9" width="32.28125" style="0" customWidth="1"/>
  </cols>
  <sheetData>
    <row r="1" spans="1:11" ht="12.75">
      <c r="A1" s="1"/>
      <c r="B1" s="1"/>
      <c r="C1" s="1"/>
      <c r="D1" s="1"/>
      <c r="E1" s="1"/>
      <c r="G1" s="2"/>
      <c r="H1" s="2" t="s">
        <v>0</v>
      </c>
      <c r="K1" s="2"/>
    </row>
    <row r="2" spans="1:11" ht="12.75">
      <c r="A2" s="1"/>
      <c r="B2" s="1"/>
      <c r="C2" s="1"/>
      <c r="D2" s="1"/>
      <c r="E2" s="1"/>
      <c r="G2" s="2"/>
      <c r="H2" s="2" t="s">
        <v>171</v>
      </c>
      <c r="K2" s="2"/>
    </row>
    <row r="3" spans="1:11" ht="12.75">
      <c r="A3" s="1"/>
      <c r="B3" s="1"/>
      <c r="C3" s="1"/>
      <c r="D3" s="1"/>
      <c r="E3" s="1"/>
      <c r="G3" s="2"/>
      <c r="H3" s="2" t="s">
        <v>170</v>
      </c>
      <c r="K3" s="2"/>
    </row>
    <row r="4" spans="1:9" ht="15.75">
      <c r="A4" s="1"/>
      <c r="B4" s="3" t="s">
        <v>1</v>
      </c>
      <c r="C4" s="1"/>
      <c r="D4" s="1"/>
      <c r="E4" s="1"/>
      <c r="F4" s="1"/>
      <c r="G4" s="1"/>
      <c r="H4" s="1"/>
      <c r="I4" s="1"/>
    </row>
    <row r="5" spans="1:9" ht="30" customHeight="1">
      <c r="A5" s="4" t="s">
        <v>2</v>
      </c>
      <c r="B5" s="5" t="s">
        <v>3</v>
      </c>
      <c r="C5" s="6" t="s">
        <v>4</v>
      </c>
      <c r="D5" s="6" t="s">
        <v>5</v>
      </c>
      <c r="E5" s="7" t="s">
        <v>6</v>
      </c>
      <c r="F5" s="6" t="s">
        <v>7</v>
      </c>
      <c r="G5" s="6" t="s">
        <v>8</v>
      </c>
      <c r="H5" s="5" t="s">
        <v>9</v>
      </c>
      <c r="I5" s="6" t="s">
        <v>10</v>
      </c>
    </row>
    <row r="6" spans="1:9" ht="75.75" customHeight="1">
      <c r="A6" s="126" t="s">
        <v>11</v>
      </c>
      <c r="B6" s="127">
        <v>801</v>
      </c>
      <c r="C6" s="128">
        <v>80101</v>
      </c>
      <c r="D6" s="8">
        <v>2700</v>
      </c>
      <c r="E6" s="9">
        <v>0</v>
      </c>
      <c r="F6" s="9">
        <v>0</v>
      </c>
      <c r="G6" s="10">
        <v>4705.6</v>
      </c>
      <c r="H6" s="11">
        <f aca="true" t="shared" si="0" ref="H6:H18">E6-F6+G6</f>
        <v>4705.6</v>
      </c>
      <c r="I6" s="12" t="s">
        <v>12</v>
      </c>
    </row>
    <row r="7" spans="1:9" ht="52.5" customHeight="1">
      <c r="A7" s="126"/>
      <c r="B7" s="127"/>
      <c r="C7" s="128"/>
      <c r="D7" s="8" t="s">
        <v>13</v>
      </c>
      <c r="E7" s="9">
        <v>0</v>
      </c>
      <c r="F7" s="9">
        <v>0</v>
      </c>
      <c r="G7" s="10">
        <v>400</v>
      </c>
      <c r="H7" s="11">
        <f t="shared" si="0"/>
        <v>400</v>
      </c>
      <c r="I7" s="13" t="s">
        <v>14</v>
      </c>
    </row>
    <row r="8" spans="1:9" ht="43.5" customHeight="1">
      <c r="A8" s="14" t="s">
        <v>15</v>
      </c>
      <c r="B8" s="15">
        <v>801</v>
      </c>
      <c r="C8" s="16">
        <v>80110</v>
      </c>
      <c r="D8" s="16">
        <v>2700</v>
      </c>
      <c r="E8" s="9">
        <v>0</v>
      </c>
      <c r="F8" s="9">
        <v>0</v>
      </c>
      <c r="G8" s="17">
        <v>21114</v>
      </c>
      <c r="H8" s="9">
        <f t="shared" si="0"/>
        <v>21114</v>
      </c>
      <c r="I8" s="18" t="s">
        <v>16</v>
      </c>
    </row>
    <row r="9" spans="1:9" ht="75.75" customHeight="1">
      <c r="A9" s="117" t="s">
        <v>17</v>
      </c>
      <c r="B9" s="15">
        <v>801</v>
      </c>
      <c r="C9" s="16">
        <v>80195</v>
      </c>
      <c r="D9" s="16">
        <v>2030</v>
      </c>
      <c r="E9" s="9">
        <v>28427</v>
      </c>
      <c r="F9" s="9">
        <v>0</v>
      </c>
      <c r="G9" s="17">
        <v>66667</v>
      </c>
      <c r="H9" s="9">
        <f t="shared" si="0"/>
        <v>95094</v>
      </c>
      <c r="I9" s="18" t="s">
        <v>18</v>
      </c>
    </row>
    <row r="10" spans="1:9" ht="95.25" customHeight="1">
      <c r="A10" s="118" t="s">
        <v>66</v>
      </c>
      <c r="B10" s="19">
        <v>852</v>
      </c>
      <c r="C10" s="20">
        <v>85212</v>
      </c>
      <c r="D10" s="20">
        <v>2010</v>
      </c>
      <c r="E10" s="21">
        <v>3913600</v>
      </c>
      <c r="F10" s="22">
        <v>190000</v>
      </c>
      <c r="G10" s="23">
        <v>0</v>
      </c>
      <c r="H10" s="24">
        <f t="shared" si="0"/>
        <v>3723600</v>
      </c>
      <c r="I10" s="12" t="s">
        <v>65</v>
      </c>
    </row>
    <row r="11" spans="1:9" ht="95.25" customHeight="1">
      <c r="A11" s="118" t="s">
        <v>19</v>
      </c>
      <c r="B11" s="19">
        <v>921</v>
      </c>
      <c r="C11" s="20">
        <v>92109</v>
      </c>
      <c r="D11" s="20">
        <v>6260</v>
      </c>
      <c r="E11" s="21">
        <v>119600</v>
      </c>
      <c r="F11" s="22">
        <v>119600</v>
      </c>
      <c r="G11" s="23">
        <v>0</v>
      </c>
      <c r="H11" s="24">
        <f t="shared" si="0"/>
        <v>0</v>
      </c>
      <c r="I11" s="12" t="s">
        <v>20</v>
      </c>
    </row>
    <row r="12" spans="1:9" ht="48" customHeight="1">
      <c r="A12" s="129" t="s">
        <v>21</v>
      </c>
      <c r="B12" s="121">
        <v>801</v>
      </c>
      <c r="C12" s="122">
        <v>80101</v>
      </c>
      <c r="D12" s="20">
        <v>6330</v>
      </c>
      <c r="E12" s="21">
        <v>558000</v>
      </c>
      <c r="F12" s="22">
        <v>333000</v>
      </c>
      <c r="G12" s="23">
        <v>0</v>
      </c>
      <c r="H12" s="24">
        <f t="shared" si="0"/>
        <v>225000</v>
      </c>
      <c r="I12" s="125" t="s">
        <v>67</v>
      </c>
    </row>
    <row r="13" spans="1:9" ht="42" customHeight="1">
      <c r="A13" s="129"/>
      <c r="B13" s="121"/>
      <c r="C13" s="122"/>
      <c r="D13" s="20">
        <v>6339</v>
      </c>
      <c r="E13" s="21">
        <v>333000</v>
      </c>
      <c r="F13" s="22">
        <v>333000</v>
      </c>
      <c r="G13" s="23">
        <v>0</v>
      </c>
      <c r="H13" s="24">
        <f t="shared" si="0"/>
        <v>0</v>
      </c>
      <c r="I13" s="125"/>
    </row>
    <row r="14" spans="1:9" ht="42" customHeight="1">
      <c r="A14" s="120" t="s">
        <v>22</v>
      </c>
      <c r="B14" s="121">
        <v>921</v>
      </c>
      <c r="C14" s="122">
        <v>92101</v>
      </c>
      <c r="D14" s="20">
        <v>6339</v>
      </c>
      <c r="E14" s="21">
        <v>0</v>
      </c>
      <c r="F14" s="22">
        <v>0</v>
      </c>
      <c r="G14" s="23">
        <v>333000</v>
      </c>
      <c r="H14" s="24">
        <f t="shared" si="0"/>
        <v>333000</v>
      </c>
      <c r="I14" s="125"/>
    </row>
    <row r="15" spans="1:9" ht="64.5" customHeight="1">
      <c r="A15" s="120"/>
      <c r="B15" s="121"/>
      <c r="C15" s="122"/>
      <c r="D15" s="20">
        <v>6330</v>
      </c>
      <c r="E15" s="21">
        <v>0</v>
      </c>
      <c r="F15" s="22">
        <v>0</v>
      </c>
      <c r="G15" s="23">
        <v>333000</v>
      </c>
      <c r="H15" s="24">
        <f t="shared" si="0"/>
        <v>333000</v>
      </c>
      <c r="I15" s="125"/>
    </row>
    <row r="16" spans="1:9" ht="64.5" customHeight="1">
      <c r="A16" s="120" t="s">
        <v>168</v>
      </c>
      <c r="B16" s="121">
        <v>600</v>
      </c>
      <c r="C16" s="122">
        <v>60016</v>
      </c>
      <c r="D16" s="20">
        <v>6330</v>
      </c>
      <c r="E16" s="21">
        <v>2213160</v>
      </c>
      <c r="F16" s="22">
        <v>70000</v>
      </c>
      <c r="G16" s="23">
        <v>0</v>
      </c>
      <c r="H16" s="24">
        <f>E16-F16+G16</f>
        <v>2143160</v>
      </c>
      <c r="I16" s="123" t="s">
        <v>169</v>
      </c>
    </row>
    <row r="17" spans="1:9" ht="64.5" customHeight="1">
      <c r="A17" s="120"/>
      <c r="B17" s="121"/>
      <c r="C17" s="122"/>
      <c r="D17" s="20">
        <v>6260</v>
      </c>
      <c r="E17" s="21">
        <v>0</v>
      </c>
      <c r="F17" s="22">
        <v>0</v>
      </c>
      <c r="G17" s="23">
        <v>70000</v>
      </c>
      <c r="H17" s="24">
        <f>E17-F17+G17</f>
        <v>70000</v>
      </c>
      <c r="I17" s="124"/>
    </row>
    <row r="18" spans="1:9" ht="19.5" customHeight="1">
      <c r="A18" s="119" t="s">
        <v>23</v>
      </c>
      <c r="B18" s="25"/>
      <c r="C18" s="26"/>
      <c r="D18" s="26"/>
      <c r="E18" s="27">
        <v>33303534</v>
      </c>
      <c r="F18" s="28">
        <f>SUM(F6:F17)</f>
        <v>1045600</v>
      </c>
      <c r="G18" s="29">
        <f>SUM(G6:G17)</f>
        <v>828886.6</v>
      </c>
      <c r="H18" s="30">
        <f t="shared" si="0"/>
        <v>33086820.6</v>
      </c>
      <c r="I18" s="31"/>
    </row>
    <row r="19" spans="1:9" ht="12.75">
      <c r="A19" s="32" t="s">
        <v>24</v>
      </c>
      <c r="B19" s="33">
        <f>G18-F18</f>
        <v>-216713.40000000002</v>
      </c>
      <c r="C19" s="32"/>
      <c r="D19" s="32"/>
      <c r="E19" s="34"/>
      <c r="F19" s="32"/>
      <c r="G19" s="32"/>
      <c r="H19" s="32"/>
      <c r="I19" s="35"/>
    </row>
    <row r="20" ht="12.75">
      <c r="I20" s="36"/>
    </row>
    <row r="21" ht="12.75">
      <c r="I21" s="36"/>
    </row>
    <row r="22" ht="12.75">
      <c r="I22" s="36"/>
    </row>
    <row r="23" spans="7:9" ht="12.75">
      <c r="G23" s="116"/>
      <c r="I23" s="36"/>
    </row>
  </sheetData>
  <sheetProtection/>
  <mergeCells count="14">
    <mergeCell ref="A6:A7"/>
    <mergeCell ref="B6:B7"/>
    <mergeCell ref="C6:C7"/>
    <mergeCell ref="A12:A13"/>
    <mergeCell ref="B12:B13"/>
    <mergeCell ref="C12:C13"/>
    <mergeCell ref="A16:A17"/>
    <mergeCell ref="B16:B17"/>
    <mergeCell ref="C16:C17"/>
    <mergeCell ref="I16:I17"/>
    <mergeCell ref="I12:I15"/>
    <mergeCell ref="A14:A15"/>
    <mergeCell ref="B14:B15"/>
    <mergeCell ref="C14:C15"/>
  </mergeCells>
  <printOptions/>
  <pageMargins left="0.5902777777777778" right="0.5902777777777778" top="0.6888888888888889" bottom="0.6888888888888889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3">
      <selection activeCell="A13" sqref="A13:A16"/>
    </sheetView>
  </sheetViews>
  <sheetFormatPr defaultColWidth="11.57421875" defaultRowHeight="12.75"/>
  <cols>
    <col min="1" max="1" width="21.8515625" style="0" customWidth="1"/>
    <col min="2" max="2" width="10.140625" style="0" customWidth="1"/>
    <col min="3" max="3" width="9.421875" style="0" customWidth="1"/>
    <col min="4" max="4" width="9.57421875" style="0" customWidth="1"/>
    <col min="5" max="5" width="14.140625" style="0" customWidth="1"/>
    <col min="6" max="6" width="14.8515625" style="0" customWidth="1"/>
    <col min="7" max="7" width="12.28125" style="0" customWidth="1"/>
    <col min="8" max="8" width="14.00390625" style="0" customWidth="1"/>
    <col min="9" max="9" width="30.00390625" style="0" customWidth="1"/>
  </cols>
  <sheetData>
    <row r="1" spans="1:10" ht="15.75">
      <c r="A1" s="32"/>
      <c r="B1" s="37" t="s">
        <v>25</v>
      </c>
      <c r="C1" s="32"/>
      <c r="D1" s="32"/>
      <c r="E1" s="32"/>
      <c r="F1" s="32"/>
      <c r="G1" s="32"/>
      <c r="H1" s="32" t="s">
        <v>26</v>
      </c>
      <c r="I1" s="32"/>
      <c r="J1" s="32"/>
    </row>
    <row r="2" spans="1:10" ht="15.75">
      <c r="A2" s="32"/>
      <c r="B2" s="37"/>
      <c r="C2" s="32"/>
      <c r="D2" s="32"/>
      <c r="E2" s="32"/>
      <c r="F2" s="32"/>
      <c r="G2" s="32"/>
      <c r="H2" s="32" t="s">
        <v>171</v>
      </c>
      <c r="I2" s="32"/>
      <c r="J2" s="32"/>
    </row>
    <row r="3" spans="1:10" ht="15.75">
      <c r="A3" s="32"/>
      <c r="B3" s="37"/>
      <c r="C3" s="32"/>
      <c r="D3" s="32"/>
      <c r="E3" s="32"/>
      <c r="F3" s="32"/>
      <c r="G3" s="32"/>
      <c r="H3" s="32" t="s">
        <v>170</v>
      </c>
      <c r="I3" s="32"/>
      <c r="J3" s="32"/>
    </row>
    <row r="4" spans="1:9" ht="27" customHeight="1">
      <c r="A4" s="5" t="s">
        <v>2</v>
      </c>
      <c r="B4" s="5" t="s">
        <v>3</v>
      </c>
      <c r="C4" s="6" t="s">
        <v>4</v>
      </c>
      <c r="D4" s="6" t="s">
        <v>5</v>
      </c>
      <c r="E4" s="5" t="s">
        <v>6</v>
      </c>
      <c r="F4" s="6" t="s">
        <v>7</v>
      </c>
      <c r="G4" s="6" t="s">
        <v>8</v>
      </c>
      <c r="H4" s="5" t="s">
        <v>9</v>
      </c>
      <c r="I4" s="6" t="s">
        <v>10</v>
      </c>
    </row>
    <row r="5" spans="1:9" ht="18" customHeight="1">
      <c r="A5" s="133" t="s">
        <v>27</v>
      </c>
      <c r="B5" s="134">
        <v>801</v>
      </c>
      <c r="C5" s="135">
        <v>80101</v>
      </c>
      <c r="D5" s="16">
        <v>3040</v>
      </c>
      <c r="E5" s="38">
        <v>0</v>
      </c>
      <c r="F5" s="39">
        <v>0</v>
      </c>
      <c r="G5" s="39">
        <v>4000</v>
      </c>
      <c r="H5" s="40">
        <f aca="true" t="shared" si="0" ref="H5:H17">E5-F5+G5</f>
        <v>4000</v>
      </c>
      <c r="I5" s="136" t="s">
        <v>28</v>
      </c>
    </row>
    <row r="6" spans="1:9" ht="24" customHeight="1">
      <c r="A6" s="133"/>
      <c r="B6" s="134"/>
      <c r="C6" s="135"/>
      <c r="D6" s="16">
        <v>4110</v>
      </c>
      <c r="E6" s="38">
        <v>645196</v>
      </c>
      <c r="F6" s="39">
        <v>0</v>
      </c>
      <c r="G6" s="39">
        <v>607.6</v>
      </c>
      <c r="H6" s="40">
        <f t="shared" si="0"/>
        <v>645803.6</v>
      </c>
      <c r="I6" s="136"/>
    </row>
    <row r="7" spans="1:9" ht="42.75" customHeight="1">
      <c r="A7" s="133"/>
      <c r="B7" s="134"/>
      <c r="C7" s="135"/>
      <c r="D7" s="16">
        <v>4120</v>
      </c>
      <c r="E7" s="38">
        <v>104182</v>
      </c>
      <c r="F7" s="39">
        <v>0</v>
      </c>
      <c r="G7" s="39">
        <v>98</v>
      </c>
      <c r="H7" s="40">
        <f t="shared" si="0"/>
        <v>104280</v>
      </c>
      <c r="I7" s="136"/>
    </row>
    <row r="8" spans="1:9" ht="43.5" customHeight="1">
      <c r="A8" s="133"/>
      <c r="B8" s="165"/>
      <c r="C8" s="166"/>
      <c r="D8" s="167">
        <v>4210</v>
      </c>
      <c r="E8" s="168">
        <v>177620</v>
      </c>
      <c r="F8" s="169">
        <v>0</v>
      </c>
      <c r="G8" s="169">
        <v>400</v>
      </c>
      <c r="H8" s="170">
        <f t="shared" si="0"/>
        <v>178020</v>
      </c>
      <c r="I8" s="41" t="s">
        <v>68</v>
      </c>
    </row>
    <row r="9" spans="1:9" ht="72" customHeight="1">
      <c r="A9" s="117" t="s">
        <v>17</v>
      </c>
      <c r="B9" s="177">
        <v>801</v>
      </c>
      <c r="C9" s="178">
        <v>80195</v>
      </c>
      <c r="D9" s="178">
        <v>4300</v>
      </c>
      <c r="E9" s="179">
        <v>28427</v>
      </c>
      <c r="F9" s="180">
        <v>0</v>
      </c>
      <c r="G9" s="180">
        <v>66667</v>
      </c>
      <c r="H9" s="181">
        <f t="shared" si="0"/>
        <v>95094</v>
      </c>
      <c r="I9" s="163" t="s">
        <v>29</v>
      </c>
    </row>
    <row r="10" spans="1:9" ht="50.25" customHeight="1">
      <c r="A10" s="117" t="s">
        <v>15</v>
      </c>
      <c r="B10" s="177">
        <v>801</v>
      </c>
      <c r="C10" s="178">
        <v>80110</v>
      </c>
      <c r="D10" s="182">
        <v>4010</v>
      </c>
      <c r="E10" s="179">
        <v>1360477</v>
      </c>
      <c r="F10" s="180">
        <v>0</v>
      </c>
      <c r="G10" s="180">
        <v>21114</v>
      </c>
      <c r="H10" s="181">
        <f t="shared" si="0"/>
        <v>1381591</v>
      </c>
      <c r="I10" s="163" t="s">
        <v>30</v>
      </c>
    </row>
    <row r="11" spans="1:9" s="36" customFormat="1" ht="94.5" customHeight="1">
      <c r="A11" s="118" t="s">
        <v>66</v>
      </c>
      <c r="B11" s="183">
        <v>852</v>
      </c>
      <c r="C11" s="184">
        <v>85212</v>
      </c>
      <c r="D11" s="184">
        <v>3110</v>
      </c>
      <c r="E11" s="185">
        <v>3741796</v>
      </c>
      <c r="F11" s="186">
        <v>190000</v>
      </c>
      <c r="G11" s="186">
        <v>0</v>
      </c>
      <c r="H11" s="185">
        <f t="shared" si="0"/>
        <v>3551796</v>
      </c>
      <c r="I11" s="164" t="s">
        <v>69</v>
      </c>
    </row>
    <row r="12" spans="1:9" s="36" customFormat="1" ht="86.25" customHeight="1">
      <c r="A12" s="118" t="s">
        <v>19</v>
      </c>
      <c r="B12" s="187">
        <v>921</v>
      </c>
      <c r="C12" s="188">
        <v>92109</v>
      </c>
      <c r="D12" s="188">
        <v>6050</v>
      </c>
      <c r="E12" s="189">
        <v>149500</v>
      </c>
      <c r="F12" s="190">
        <v>119600</v>
      </c>
      <c r="G12" s="191">
        <v>0</v>
      </c>
      <c r="H12" s="192">
        <f t="shared" si="0"/>
        <v>29900</v>
      </c>
      <c r="I12" s="19" t="s">
        <v>31</v>
      </c>
    </row>
    <row r="13" spans="1:9" s="36" customFormat="1" ht="17.25" customHeight="1">
      <c r="A13" s="129" t="s">
        <v>21</v>
      </c>
      <c r="B13" s="171">
        <v>801</v>
      </c>
      <c r="C13" s="130">
        <v>80101</v>
      </c>
      <c r="D13" s="172">
        <v>6050</v>
      </c>
      <c r="E13" s="173">
        <v>1799000</v>
      </c>
      <c r="F13" s="174">
        <v>1110000</v>
      </c>
      <c r="G13" s="175">
        <v>0</v>
      </c>
      <c r="H13" s="176">
        <f t="shared" si="0"/>
        <v>689000</v>
      </c>
      <c r="I13" s="125" t="s">
        <v>70</v>
      </c>
    </row>
    <row r="14" spans="1:9" s="36" customFormat="1" ht="35.25" customHeight="1">
      <c r="A14" s="129"/>
      <c r="B14" s="121"/>
      <c r="C14" s="122"/>
      <c r="D14" s="130"/>
      <c r="E14" s="131"/>
      <c r="F14" s="132"/>
      <c r="G14" s="137"/>
      <c r="H14" s="138"/>
      <c r="I14" s="125"/>
    </row>
    <row r="15" spans="1:9" s="36" customFormat="1" ht="36" customHeight="1">
      <c r="A15" s="120" t="s">
        <v>22</v>
      </c>
      <c r="B15" s="121">
        <v>921</v>
      </c>
      <c r="C15" s="122">
        <v>92101</v>
      </c>
      <c r="D15" s="20">
        <v>6059</v>
      </c>
      <c r="E15" s="21">
        <v>0</v>
      </c>
      <c r="F15" s="22">
        <v>0</v>
      </c>
      <c r="G15" s="23">
        <v>333000</v>
      </c>
      <c r="H15" s="24">
        <f t="shared" si="0"/>
        <v>333000</v>
      </c>
      <c r="I15" s="125"/>
    </row>
    <row r="16" spans="1:9" s="36" customFormat="1" ht="49.5" customHeight="1">
      <c r="A16" s="120"/>
      <c r="B16" s="121"/>
      <c r="C16" s="122"/>
      <c r="D16" s="42">
        <v>6050</v>
      </c>
      <c r="E16" s="39">
        <v>0</v>
      </c>
      <c r="F16" s="39">
        <v>0</v>
      </c>
      <c r="G16" s="43">
        <v>777000</v>
      </c>
      <c r="H16" s="44">
        <f t="shared" si="0"/>
        <v>777000</v>
      </c>
      <c r="I16" s="125"/>
    </row>
    <row r="17" spans="1:9" ht="14.25" customHeight="1">
      <c r="A17" s="193" t="s">
        <v>23</v>
      </c>
      <c r="B17" s="45"/>
      <c r="C17" s="45"/>
      <c r="D17" s="45"/>
      <c r="E17" s="46">
        <v>35953534</v>
      </c>
      <c r="F17" s="47">
        <f>SUM(F5:F16)</f>
        <v>1419600</v>
      </c>
      <c r="G17" s="47">
        <f>SUM(G5:G16)</f>
        <v>1202886.6</v>
      </c>
      <c r="H17" s="48">
        <f t="shared" si="0"/>
        <v>35736820.6</v>
      </c>
      <c r="I17" s="45"/>
    </row>
    <row r="18" spans="1:9" ht="12.75">
      <c r="A18" s="32" t="s">
        <v>32</v>
      </c>
      <c r="B18" s="49">
        <f>G17-F17</f>
        <v>-216713.3999999999</v>
      </c>
      <c r="C18" s="32"/>
      <c r="D18" s="32"/>
      <c r="F18" s="32"/>
      <c r="G18" s="32"/>
      <c r="H18" s="32"/>
      <c r="I18" s="32"/>
    </row>
    <row r="19" spans="1:9" ht="12.75">
      <c r="A19" s="32"/>
      <c r="B19" s="32"/>
      <c r="C19" s="32"/>
      <c r="D19" s="32"/>
      <c r="E19" s="32"/>
      <c r="F19" s="32"/>
      <c r="G19" s="32"/>
      <c r="H19" s="32"/>
      <c r="I19" s="32"/>
    </row>
  </sheetData>
  <sheetProtection/>
  <mergeCells count="16">
    <mergeCell ref="A5:A8"/>
    <mergeCell ref="B5:B8"/>
    <mergeCell ref="C5:C8"/>
    <mergeCell ref="I5:I7"/>
    <mergeCell ref="G13:G14"/>
    <mergeCell ref="H13:H14"/>
    <mergeCell ref="A13:A14"/>
    <mergeCell ref="B13:B14"/>
    <mergeCell ref="C13:C14"/>
    <mergeCell ref="I13:I16"/>
    <mergeCell ref="A15:A16"/>
    <mergeCell ref="B15:B16"/>
    <mergeCell ref="C15:C16"/>
    <mergeCell ref="D13:D14"/>
    <mergeCell ref="E13:E14"/>
    <mergeCell ref="F13:F14"/>
  </mergeCells>
  <printOptions/>
  <pageMargins left="0.5902777777777778" right="0.5902777777777778" top="0.6888888888888889" bottom="0.6888888888888889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23.57421875" style="0" customWidth="1"/>
    <col min="2" max="2" width="10.7109375" style="0" customWidth="1"/>
    <col min="3" max="3" width="10.421875" style="0" customWidth="1"/>
    <col min="4" max="4" width="10.140625" style="0" customWidth="1"/>
    <col min="5" max="5" width="13.57421875" style="0" customWidth="1"/>
    <col min="6" max="6" width="12.140625" style="0" customWidth="1"/>
    <col min="7" max="7" width="11.421875" style="0" customWidth="1"/>
    <col min="8" max="8" width="13.8515625" style="0" customWidth="1"/>
    <col min="9" max="9" width="26.7109375" style="0" customWidth="1"/>
  </cols>
  <sheetData>
    <row r="1" spans="7:8" ht="12.75">
      <c r="G1" s="32" t="s">
        <v>33</v>
      </c>
      <c r="H1" s="32"/>
    </row>
    <row r="2" spans="6:8" ht="12.75">
      <c r="F2" s="50"/>
      <c r="G2" s="32" t="s">
        <v>171</v>
      </c>
      <c r="H2" s="32"/>
    </row>
    <row r="3" spans="1:9" ht="12.75">
      <c r="A3" s="50"/>
      <c r="B3" s="50"/>
      <c r="C3" s="50"/>
      <c r="D3" s="50"/>
      <c r="E3" s="50"/>
      <c r="F3" s="50"/>
      <c r="G3" s="32" t="s">
        <v>170</v>
      </c>
      <c r="H3" s="32"/>
      <c r="I3" s="50"/>
    </row>
    <row r="4" spans="1:9" ht="15.75">
      <c r="A4" s="50"/>
      <c r="B4" s="50"/>
      <c r="C4" s="51" t="s">
        <v>34</v>
      </c>
      <c r="D4" s="50"/>
      <c r="E4" s="50"/>
      <c r="F4" s="50"/>
      <c r="G4" s="50"/>
      <c r="H4" s="50"/>
      <c r="I4" s="50"/>
    </row>
    <row r="5" spans="1:9" ht="25.5">
      <c r="A5" s="52" t="s">
        <v>2</v>
      </c>
      <c r="B5" s="52" t="s">
        <v>3</v>
      </c>
      <c r="C5" s="52" t="s">
        <v>4</v>
      </c>
      <c r="D5" s="52" t="s">
        <v>5</v>
      </c>
      <c r="E5" s="52" t="s">
        <v>6</v>
      </c>
      <c r="F5" s="52" t="s">
        <v>35</v>
      </c>
      <c r="G5" s="52" t="s">
        <v>8</v>
      </c>
      <c r="H5" s="52" t="s">
        <v>9</v>
      </c>
      <c r="I5" s="53" t="s">
        <v>10</v>
      </c>
    </row>
    <row r="6" spans="1:9" ht="31.5" customHeight="1">
      <c r="A6" s="149" t="s">
        <v>36</v>
      </c>
      <c r="B6" s="150" t="s">
        <v>37</v>
      </c>
      <c r="C6" s="54" t="s">
        <v>38</v>
      </c>
      <c r="D6" s="54">
        <v>4430</v>
      </c>
      <c r="E6" s="55">
        <v>3000</v>
      </c>
      <c r="F6" s="55">
        <v>3000</v>
      </c>
      <c r="G6" s="55">
        <v>0</v>
      </c>
      <c r="H6" s="55">
        <f aca="true" t="shared" si="0" ref="H6:H39">E6-F6+G6</f>
        <v>0</v>
      </c>
      <c r="I6" s="139" t="s">
        <v>39</v>
      </c>
    </row>
    <row r="7" spans="1:9" ht="45.75" customHeight="1">
      <c r="A7" s="149"/>
      <c r="B7" s="150"/>
      <c r="C7" s="54" t="s">
        <v>40</v>
      </c>
      <c r="D7" s="54">
        <v>2850</v>
      </c>
      <c r="E7" s="55">
        <v>14000</v>
      </c>
      <c r="F7" s="55">
        <v>1460</v>
      </c>
      <c r="G7" s="55">
        <v>0</v>
      </c>
      <c r="H7" s="55">
        <f t="shared" si="0"/>
        <v>12540</v>
      </c>
      <c r="I7" s="139"/>
    </row>
    <row r="8" spans="1:9" ht="24" customHeight="1">
      <c r="A8" s="149" t="s">
        <v>41</v>
      </c>
      <c r="B8" s="150">
        <v>600</v>
      </c>
      <c r="C8" s="150">
        <v>60016</v>
      </c>
      <c r="D8" s="54">
        <v>4270</v>
      </c>
      <c r="E8" s="55">
        <v>115000</v>
      </c>
      <c r="F8" s="55">
        <v>0</v>
      </c>
      <c r="G8" s="55">
        <v>84460</v>
      </c>
      <c r="H8" s="55">
        <f t="shared" si="0"/>
        <v>199460</v>
      </c>
      <c r="I8" s="139" t="s">
        <v>42</v>
      </c>
    </row>
    <row r="9" spans="1:9" ht="32.25" customHeight="1">
      <c r="A9" s="149"/>
      <c r="B9" s="150"/>
      <c r="C9" s="150"/>
      <c r="D9" s="54">
        <v>4300</v>
      </c>
      <c r="E9" s="55">
        <v>640000</v>
      </c>
      <c r="F9" s="55">
        <v>38000</v>
      </c>
      <c r="G9" s="55">
        <v>0</v>
      </c>
      <c r="H9" s="55">
        <f t="shared" si="0"/>
        <v>602000</v>
      </c>
      <c r="I9" s="139"/>
    </row>
    <row r="10" spans="1:9" ht="30.75" customHeight="1">
      <c r="A10" s="149" t="s">
        <v>43</v>
      </c>
      <c r="B10" s="150">
        <v>700</v>
      </c>
      <c r="C10" s="150">
        <v>70005</v>
      </c>
      <c r="D10" s="54">
        <v>4270</v>
      </c>
      <c r="E10" s="55">
        <v>124000</v>
      </c>
      <c r="F10" s="55">
        <v>35000</v>
      </c>
      <c r="G10" s="55">
        <v>0</v>
      </c>
      <c r="H10" s="55">
        <f t="shared" si="0"/>
        <v>89000</v>
      </c>
      <c r="I10" s="139" t="s">
        <v>44</v>
      </c>
    </row>
    <row r="11" spans="1:9" ht="27.75" customHeight="1">
      <c r="A11" s="149"/>
      <c r="B11" s="150"/>
      <c r="C11" s="150"/>
      <c r="D11" s="54">
        <v>4300</v>
      </c>
      <c r="E11" s="55">
        <v>109500</v>
      </c>
      <c r="F11" s="55">
        <v>0</v>
      </c>
      <c r="G11" s="55">
        <v>35000</v>
      </c>
      <c r="H11" s="55">
        <f t="shared" si="0"/>
        <v>144500</v>
      </c>
      <c r="I11" s="139"/>
    </row>
    <row r="12" spans="1:9" ht="26.25" customHeight="1">
      <c r="A12" s="147" t="s">
        <v>45</v>
      </c>
      <c r="B12" s="148">
        <v>754</v>
      </c>
      <c r="C12" s="148">
        <v>75412</v>
      </c>
      <c r="D12" s="58">
        <v>4210</v>
      </c>
      <c r="E12" s="59">
        <v>78728</v>
      </c>
      <c r="F12" s="59">
        <v>2000</v>
      </c>
      <c r="G12" s="59">
        <v>0</v>
      </c>
      <c r="H12" s="55">
        <f t="shared" si="0"/>
        <v>76728</v>
      </c>
      <c r="I12" s="139" t="s">
        <v>167</v>
      </c>
    </row>
    <row r="13" spans="1:9" ht="26.25" customHeight="1">
      <c r="A13" s="147"/>
      <c r="B13" s="148"/>
      <c r="C13" s="148"/>
      <c r="D13" s="58">
        <v>4260</v>
      </c>
      <c r="E13" s="59">
        <v>9500</v>
      </c>
      <c r="F13" s="59">
        <v>1000</v>
      </c>
      <c r="G13" s="59">
        <v>0</v>
      </c>
      <c r="H13" s="55">
        <f t="shared" si="0"/>
        <v>8500</v>
      </c>
      <c r="I13" s="139"/>
    </row>
    <row r="14" spans="1:9" ht="24" customHeight="1">
      <c r="A14" s="147"/>
      <c r="B14" s="148"/>
      <c r="C14" s="148"/>
      <c r="D14" s="58">
        <v>4270</v>
      </c>
      <c r="E14" s="59">
        <v>14000</v>
      </c>
      <c r="F14" s="59">
        <v>0</v>
      </c>
      <c r="G14" s="59">
        <v>32000</v>
      </c>
      <c r="H14" s="55">
        <f t="shared" si="0"/>
        <v>46000</v>
      </c>
      <c r="I14" s="139"/>
    </row>
    <row r="15" spans="1:9" ht="29.25" customHeight="1">
      <c r="A15" s="147"/>
      <c r="B15" s="148"/>
      <c r="C15" s="148"/>
      <c r="D15" s="58">
        <v>4300</v>
      </c>
      <c r="E15" s="59">
        <v>44900</v>
      </c>
      <c r="F15" s="59">
        <v>1000</v>
      </c>
      <c r="G15" s="59">
        <v>0</v>
      </c>
      <c r="H15" s="55">
        <f t="shared" si="0"/>
        <v>43900</v>
      </c>
      <c r="I15" s="139"/>
    </row>
    <row r="16" spans="1:9" ht="30.75" customHeight="1">
      <c r="A16" s="147"/>
      <c r="B16" s="148"/>
      <c r="C16" s="148"/>
      <c r="D16" s="58">
        <v>4430</v>
      </c>
      <c r="E16" s="59">
        <v>36600</v>
      </c>
      <c r="F16" s="59">
        <v>0</v>
      </c>
      <c r="G16" s="59">
        <v>4000</v>
      </c>
      <c r="H16" s="55">
        <f t="shared" si="0"/>
        <v>40600</v>
      </c>
      <c r="I16" s="139"/>
    </row>
    <row r="17" spans="1:9" ht="37.5" customHeight="1">
      <c r="A17" s="147" t="s">
        <v>46</v>
      </c>
      <c r="B17" s="58">
        <v>756</v>
      </c>
      <c r="C17" s="58">
        <v>75647</v>
      </c>
      <c r="D17" s="58">
        <v>4100</v>
      </c>
      <c r="E17" s="59">
        <v>33800</v>
      </c>
      <c r="F17" s="59">
        <v>0</v>
      </c>
      <c r="G17" s="59">
        <v>4500</v>
      </c>
      <c r="H17" s="55">
        <f t="shared" si="0"/>
        <v>38300</v>
      </c>
      <c r="I17" s="139" t="s">
        <v>47</v>
      </c>
    </row>
    <row r="18" spans="1:9" ht="42.75" customHeight="1">
      <c r="A18" s="147"/>
      <c r="B18" s="58">
        <v>757</v>
      </c>
      <c r="C18" s="58">
        <v>75702</v>
      </c>
      <c r="D18" s="58">
        <v>8070</v>
      </c>
      <c r="E18" s="59">
        <v>160000</v>
      </c>
      <c r="F18" s="59">
        <v>9000</v>
      </c>
      <c r="G18" s="59">
        <v>0</v>
      </c>
      <c r="H18" s="55">
        <f t="shared" si="0"/>
        <v>151000</v>
      </c>
      <c r="I18" s="139"/>
    </row>
    <row r="19" spans="1:9" ht="75.75" customHeight="1">
      <c r="A19" s="57" t="s">
        <v>27</v>
      </c>
      <c r="B19" s="58">
        <v>801</v>
      </c>
      <c r="C19" s="58">
        <v>80101</v>
      </c>
      <c r="D19" s="58">
        <v>4270</v>
      </c>
      <c r="E19" s="59">
        <v>143000</v>
      </c>
      <c r="F19" s="59">
        <v>0</v>
      </c>
      <c r="G19" s="59">
        <v>36000</v>
      </c>
      <c r="H19" s="55">
        <f t="shared" si="0"/>
        <v>179000</v>
      </c>
      <c r="I19" s="60" t="s">
        <v>48</v>
      </c>
    </row>
    <row r="20" spans="1:9" ht="27" customHeight="1">
      <c r="A20" s="147" t="s">
        <v>49</v>
      </c>
      <c r="B20" s="148">
        <v>801</v>
      </c>
      <c r="C20" s="148">
        <v>80146</v>
      </c>
      <c r="D20" s="58">
        <v>4210</v>
      </c>
      <c r="E20" s="59">
        <v>0</v>
      </c>
      <c r="F20" s="59">
        <v>0</v>
      </c>
      <c r="G20" s="59">
        <v>200</v>
      </c>
      <c r="H20" s="55">
        <f t="shared" si="0"/>
        <v>200</v>
      </c>
      <c r="I20" s="139" t="s">
        <v>50</v>
      </c>
    </row>
    <row r="21" spans="1:9" ht="30.75" customHeight="1">
      <c r="A21" s="147"/>
      <c r="B21" s="148"/>
      <c r="C21" s="148"/>
      <c r="D21" s="58">
        <v>4300</v>
      </c>
      <c r="E21" s="59">
        <v>26000</v>
      </c>
      <c r="F21" s="59">
        <v>200</v>
      </c>
      <c r="G21" s="59">
        <v>0</v>
      </c>
      <c r="H21" s="55">
        <f t="shared" si="0"/>
        <v>25800</v>
      </c>
      <c r="I21" s="139"/>
    </row>
    <row r="22" spans="1:9" ht="24.75" customHeight="1">
      <c r="A22" s="147" t="s">
        <v>51</v>
      </c>
      <c r="B22" s="148">
        <v>851</v>
      </c>
      <c r="C22" s="148">
        <v>85154</v>
      </c>
      <c r="D22" s="58">
        <v>4170</v>
      </c>
      <c r="E22" s="59">
        <v>10000</v>
      </c>
      <c r="F22" s="59">
        <v>2500</v>
      </c>
      <c r="G22" s="59">
        <v>0</v>
      </c>
      <c r="H22" s="55">
        <f t="shared" si="0"/>
        <v>7500</v>
      </c>
      <c r="I22" s="139" t="s">
        <v>52</v>
      </c>
    </row>
    <row r="23" spans="1:9" ht="26.25" customHeight="1">
      <c r="A23" s="147"/>
      <c r="B23" s="148"/>
      <c r="C23" s="148"/>
      <c r="D23" s="58">
        <v>4210</v>
      </c>
      <c r="E23" s="59">
        <v>41620</v>
      </c>
      <c r="F23" s="59">
        <v>0</v>
      </c>
      <c r="G23" s="59">
        <v>2500</v>
      </c>
      <c r="H23" s="55">
        <f t="shared" si="0"/>
        <v>44120</v>
      </c>
      <c r="I23" s="139"/>
    </row>
    <row r="24" spans="1:9" ht="29.25" customHeight="1">
      <c r="A24" s="147" t="s">
        <v>53</v>
      </c>
      <c r="B24" s="148">
        <v>852</v>
      </c>
      <c r="C24" s="148">
        <v>85212</v>
      </c>
      <c r="D24" s="58">
        <v>4010</v>
      </c>
      <c r="E24" s="59">
        <v>88500</v>
      </c>
      <c r="F24" s="59">
        <v>5000</v>
      </c>
      <c r="G24" s="59">
        <v>0</v>
      </c>
      <c r="H24" s="55">
        <f t="shared" si="0"/>
        <v>83500</v>
      </c>
      <c r="I24" s="139" t="s">
        <v>54</v>
      </c>
    </row>
    <row r="25" spans="1:9" ht="39" customHeight="1">
      <c r="A25" s="147"/>
      <c r="B25" s="148"/>
      <c r="C25" s="148"/>
      <c r="D25" s="58">
        <v>4400</v>
      </c>
      <c r="E25" s="59">
        <v>0</v>
      </c>
      <c r="F25" s="59">
        <v>0</v>
      </c>
      <c r="G25" s="59">
        <v>5000</v>
      </c>
      <c r="H25" s="55">
        <f t="shared" si="0"/>
        <v>5000</v>
      </c>
      <c r="I25" s="139"/>
    </row>
    <row r="26" spans="1:9" ht="51" customHeight="1">
      <c r="A26" s="145" t="s">
        <v>55</v>
      </c>
      <c r="B26" s="58">
        <v>750</v>
      </c>
      <c r="C26" s="58">
        <v>75023</v>
      </c>
      <c r="D26" s="58">
        <v>4210</v>
      </c>
      <c r="E26" s="59">
        <v>127600</v>
      </c>
      <c r="F26" s="59">
        <v>0</v>
      </c>
      <c r="G26" s="59">
        <v>10000</v>
      </c>
      <c r="H26" s="55">
        <f t="shared" si="0"/>
        <v>137600</v>
      </c>
      <c r="I26" s="146" t="s">
        <v>71</v>
      </c>
    </row>
    <row r="27" spans="1:9" ht="39.75" customHeight="1">
      <c r="A27" s="145"/>
      <c r="B27" s="58">
        <v>852</v>
      </c>
      <c r="C27" s="58">
        <v>85215</v>
      </c>
      <c r="D27" s="58">
        <v>3110</v>
      </c>
      <c r="E27" s="59">
        <v>80000</v>
      </c>
      <c r="F27" s="59">
        <v>10000</v>
      </c>
      <c r="G27" s="59">
        <v>0</v>
      </c>
      <c r="H27" s="55">
        <f t="shared" si="0"/>
        <v>70000</v>
      </c>
      <c r="I27" s="146"/>
    </row>
    <row r="28" spans="1:9" ht="44.25" customHeight="1">
      <c r="A28" s="145" t="s">
        <v>57</v>
      </c>
      <c r="B28" s="58">
        <v>900</v>
      </c>
      <c r="C28" s="58">
        <v>90015</v>
      </c>
      <c r="D28" s="58">
        <v>6050</v>
      </c>
      <c r="E28" s="59">
        <v>0</v>
      </c>
      <c r="F28" s="59">
        <v>0</v>
      </c>
      <c r="G28" s="59">
        <v>75000</v>
      </c>
      <c r="H28" s="55">
        <f t="shared" si="0"/>
        <v>75000</v>
      </c>
      <c r="I28" s="139" t="s">
        <v>60</v>
      </c>
    </row>
    <row r="29" spans="1:9" ht="44.25" customHeight="1">
      <c r="A29" s="145"/>
      <c r="B29" s="58">
        <v>900</v>
      </c>
      <c r="C29" s="58">
        <v>90015</v>
      </c>
      <c r="D29" s="58">
        <v>4270</v>
      </c>
      <c r="E29" s="61">
        <v>75000</v>
      </c>
      <c r="F29" s="61">
        <v>42500</v>
      </c>
      <c r="G29" s="59">
        <v>0</v>
      </c>
      <c r="H29" s="55">
        <f t="shared" si="0"/>
        <v>32500</v>
      </c>
      <c r="I29" s="139"/>
    </row>
    <row r="30" spans="1:9" ht="54.75" customHeight="1">
      <c r="A30" s="31" t="s">
        <v>22</v>
      </c>
      <c r="B30" s="58">
        <v>921</v>
      </c>
      <c r="C30" s="58">
        <v>92106</v>
      </c>
      <c r="D30" s="58">
        <v>6050</v>
      </c>
      <c r="E30" s="59">
        <v>777000</v>
      </c>
      <c r="F30" s="59">
        <v>110000</v>
      </c>
      <c r="G30" s="59">
        <v>0</v>
      </c>
      <c r="H30" s="55">
        <f t="shared" si="0"/>
        <v>667000</v>
      </c>
      <c r="I30" s="56" t="s">
        <v>58</v>
      </c>
    </row>
    <row r="31" spans="1:9" ht="32.25" customHeight="1">
      <c r="A31" s="31" t="s">
        <v>59</v>
      </c>
      <c r="B31" s="58">
        <v>851</v>
      </c>
      <c r="C31" s="58">
        <v>85195</v>
      </c>
      <c r="D31" s="58">
        <v>4260</v>
      </c>
      <c r="E31" s="61">
        <v>29000</v>
      </c>
      <c r="F31" s="62">
        <v>8000</v>
      </c>
      <c r="G31" s="59">
        <v>0</v>
      </c>
      <c r="H31" s="55">
        <f t="shared" si="0"/>
        <v>21000</v>
      </c>
      <c r="I31" s="139" t="s">
        <v>60</v>
      </c>
    </row>
    <row r="32" spans="1:9" ht="30" customHeight="1">
      <c r="A32" s="31" t="s">
        <v>61</v>
      </c>
      <c r="B32" s="58">
        <v>758</v>
      </c>
      <c r="C32" s="58">
        <v>75818</v>
      </c>
      <c r="D32" s="58">
        <v>4810</v>
      </c>
      <c r="E32" s="61">
        <v>20000</v>
      </c>
      <c r="F32" s="62">
        <v>20000</v>
      </c>
      <c r="G32" s="59">
        <v>0</v>
      </c>
      <c r="H32" s="55">
        <f t="shared" si="0"/>
        <v>0</v>
      </c>
      <c r="I32" s="139"/>
    </row>
    <row r="33" spans="1:9" ht="30" customHeight="1">
      <c r="A33" s="31" t="s">
        <v>41</v>
      </c>
      <c r="B33" s="58">
        <v>600</v>
      </c>
      <c r="C33" s="58">
        <v>60016</v>
      </c>
      <c r="D33" s="58">
        <v>6050</v>
      </c>
      <c r="E33" s="61">
        <v>4068960</v>
      </c>
      <c r="F33" s="62">
        <v>122000</v>
      </c>
      <c r="G33" s="59">
        <v>0</v>
      </c>
      <c r="H33" s="55">
        <f t="shared" si="0"/>
        <v>3946960</v>
      </c>
      <c r="I33" s="141" t="s">
        <v>74</v>
      </c>
    </row>
    <row r="34" spans="1:9" ht="30" customHeight="1">
      <c r="A34" s="63" t="s">
        <v>27</v>
      </c>
      <c r="B34" s="58">
        <v>80101</v>
      </c>
      <c r="C34" s="58">
        <v>80101</v>
      </c>
      <c r="D34" s="58">
        <v>6050</v>
      </c>
      <c r="E34" s="61">
        <v>689000</v>
      </c>
      <c r="F34" s="62">
        <v>0</v>
      </c>
      <c r="G34" s="59">
        <v>131600</v>
      </c>
      <c r="H34" s="55">
        <f t="shared" si="0"/>
        <v>820600</v>
      </c>
      <c r="I34" s="142"/>
    </row>
    <row r="35" spans="1:9" ht="47.25" customHeight="1">
      <c r="A35" s="63" t="s">
        <v>62</v>
      </c>
      <c r="B35" s="58">
        <v>900</v>
      </c>
      <c r="C35" s="58">
        <v>90001</v>
      </c>
      <c r="D35" s="58">
        <v>6050</v>
      </c>
      <c r="E35" s="61">
        <v>2095360</v>
      </c>
      <c r="F35" s="62">
        <v>0</v>
      </c>
      <c r="G35" s="59">
        <v>49556</v>
      </c>
      <c r="H35" s="55">
        <f t="shared" si="0"/>
        <v>2144916</v>
      </c>
      <c r="I35" s="143"/>
    </row>
    <row r="36" spans="1:9" ht="45" customHeight="1">
      <c r="A36" s="31" t="s">
        <v>56</v>
      </c>
      <c r="B36" s="58">
        <v>600</v>
      </c>
      <c r="C36" s="58">
        <v>60053</v>
      </c>
      <c r="D36" s="58">
        <v>6050</v>
      </c>
      <c r="E36" s="61">
        <v>10000</v>
      </c>
      <c r="F36" s="62">
        <v>10000</v>
      </c>
      <c r="G36" s="59">
        <v>0</v>
      </c>
      <c r="H36" s="55">
        <f>E36-F36+G36</f>
        <v>0</v>
      </c>
      <c r="I36" s="143"/>
    </row>
    <row r="37" spans="1:9" ht="45" customHeight="1">
      <c r="A37" s="63" t="s">
        <v>72</v>
      </c>
      <c r="B37" s="58">
        <v>921</v>
      </c>
      <c r="C37" s="58">
        <v>92109</v>
      </c>
      <c r="D37" s="58">
        <v>6050</v>
      </c>
      <c r="E37" s="61">
        <v>29900</v>
      </c>
      <c r="F37" s="62">
        <v>29900</v>
      </c>
      <c r="G37" s="59">
        <v>0</v>
      </c>
      <c r="H37" s="55">
        <f>E37-F37+G37</f>
        <v>0</v>
      </c>
      <c r="I37" s="143"/>
    </row>
    <row r="38" spans="1:9" ht="45" customHeight="1">
      <c r="A38" s="63" t="s">
        <v>73</v>
      </c>
      <c r="B38" s="58">
        <v>750</v>
      </c>
      <c r="C38" s="58">
        <v>75023</v>
      </c>
      <c r="D38" s="58">
        <v>6060</v>
      </c>
      <c r="E38" s="61">
        <v>48000</v>
      </c>
      <c r="F38" s="62">
        <v>19256</v>
      </c>
      <c r="G38" s="59">
        <v>0</v>
      </c>
      <c r="H38" s="55">
        <f>E38-F38+G38</f>
        <v>28744</v>
      </c>
      <c r="I38" s="144"/>
    </row>
    <row r="39" spans="1:9" ht="31.5" customHeight="1">
      <c r="A39" s="140" t="s">
        <v>63</v>
      </c>
      <c r="B39" s="140"/>
      <c r="C39" s="140"/>
      <c r="D39" s="140"/>
      <c r="E39" s="64">
        <v>35736820.6</v>
      </c>
      <c r="F39" s="65">
        <f>SUM(F6:F38)</f>
        <v>469816</v>
      </c>
      <c r="G39" s="65">
        <f>SUM(G6:G38)</f>
        <v>469816</v>
      </c>
      <c r="H39" s="64">
        <f t="shared" si="0"/>
        <v>35736820.6</v>
      </c>
      <c r="I39" s="66"/>
    </row>
    <row r="40" spans="1:9" ht="12.75">
      <c r="A40" s="67" t="s">
        <v>64</v>
      </c>
      <c r="B40" s="68">
        <f>F39</f>
        <v>469816</v>
      </c>
      <c r="C40" s="69"/>
      <c r="D40" s="69"/>
      <c r="E40" s="69"/>
      <c r="F40" s="69"/>
      <c r="G40" s="69"/>
      <c r="H40" s="69"/>
      <c r="I40" s="50"/>
    </row>
    <row r="41" spans="1:9" ht="12.75">
      <c r="A41" s="69"/>
      <c r="B41" s="69"/>
      <c r="C41" s="69"/>
      <c r="D41" s="69"/>
      <c r="E41" s="69"/>
      <c r="F41" s="69"/>
      <c r="G41" s="69"/>
      <c r="H41" s="69"/>
      <c r="I41" s="50"/>
    </row>
    <row r="42" spans="1:9" ht="12.75">
      <c r="A42" s="50"/>
      <c r="B42" s="50"/>
      <c r="C42" s="50"/>
      <c r="D42" s="50"/>
      <c r="E42" s="50"/>
      <c r="F42" s="50"/>
      <c r="G42" s="50"/>
      <c r="H42" s="50"/>
      <c r="I42" s="50"/>
    </row>
  </sheetData>
  <sheetProtection/>
  <mergeCells count="36">
    <mergeCell ref="A6:A7"/>
    <mergeCell ref="B6:B7"/>
    <mergeCell ref="I6:I7"/>
    <mergeCell ref="A8:A9"/>
    <mergeCell ref="B8:B9"/>
    <mergeCell ref="C8:C9"/>
    <mergeCell ref="I8:I9"/>
    <mergeCell ref="A12:A16"/>
    <mergeCell ref="B12:B16"/>
    <mergeCell ref="C12:C16"/>
    <mergeCell ref="I12:I16"/>
    <mergeCell ref="A10:A11"/>
    <mergeCell ref="B10:B11"/>
    <mergeCell ref="C10:C11"/>
    <mergeCell ref="I10:I11"/>
    <mergeCell ref="A17:A18"/>
    <mergeCell ref="I17:I18"/>
    <mergeCell ref="A20:A21"/>
    <mergeCell ref="B20:B21"/>
    <mergeCell ref="C20:C21"/>
    <mergeCell ref="I20:I21"/>
    <mergeCell ref="A24:A25"/>
    <mergeCell ref="B24:B25"/>
    <mergeCell ref="C24:C25"/>
    <mergeCell ref="I24:I25"/>
    <mergeCell ref="A22:A23"/>
    <mergeCell ref="B22:B23"/>
    <mergeCell ref="C22:C23"/>
    <mergeCell ref="I22:I23"/>
    <mergeCell ref="I31:I32"/>
    <mergeCell ref="A39:D39"/>
    <mergeCell ref="I33:I38"/>
    <mergeCell ref="A26:A27"/>
    <mergeCell ref="I26:I27"/>
    <mergeCell ref="I28:I29"/>
    <mergeCell ref="A28:A29"/>
  </mergeCells>
  <printOptions/>
  <pageMargins left="0.7000000000000001" right="0.7000000000000001" top="0.75" bottom="0.75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6.8515625" style="36" customWidth="1"/>
    <col min="2" max="2" width="7.140625" style="36" customWidth="1"/>
    <col min="3" max="3" width="5.8515625" style="36" customWidth="1"/>
    <col min="4" max="4" width="6.00390625" style="36" customWidth="1"/>
    <col min="5" max="5" width="20.28125" style="36" customWidth="1"/>
    <col min="6" max="6" width="13.57421875" style="36" customWidth="1"/>
    <col min="7" max="7" width="12.57421875" style="36" customWidth="1"/>
    <col min="8" max="8" width="11.421875" style="36" customWidth="1"/>
    <col min="9" max="9" width="14.7109375" style="36" customWidth="1"/>
    <col min="10" max="10" width="17.57421875" style="36" customWidth="1"/>
    <col min="11" max="16384" width="9.00390625" style="36" customWidth="1"/>
  </cols>
  <sheetData>
    <row r="1" ht="11.25">
      <c r="I1" s="162" t="s">
        <v>166</v>
      </c>
    </row>
    <row r="2" ht="11.25">
      <c r="I2" s="162" t="s">
        <v>172</v>
      </c>
    </row>
    <row r="3" ht="11.25">
      <c r="I3" s="162" t="s">
        <v>173</v>
      </c>
    </row>
    <row r="4" spans="1:12" ht="11.25">
      <c r="A4" s="160" t="s">
        <v>165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2" ht="12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4" t="s">
        <v>164</v>
      </c>
    </row>
    <row r="6" spans="1:12" ht="12" thickBot="1">
      <c r="A6" s="161" t="s">
        <v>163</v>
      </c>
      <c r="B6" s="161" t="s">
        <v>3</v>
      </c>
      <c r="C6" s="161" t="s">
        <v>162</v>
      </c>
      <c r="D6" s="161" t="s">
        <v>161</v>
      </c>
      <c r="E6" s="159" t="s">
        <v>160</v>
      </c>
      <c r="F6" s="159" t="s">
        <v>159</v>
      </c>
      <c r="G6" s="159" t="s">
        <v>158</v>
      </c>
      <c r="H6" s="159"/>
      <c r="I6" s="159"/>
      <c r="J6" s="159"/>
      <c r="K6" s="159"/>
      <c r="L6" s="159" t="s">
        <v>157</v>
      </c>
    </row>
    <row r="7" spans="1:12" ht="12" thickBot="1">
      <c r="A7" s="161"/>
      <c r="B7" s="161"/>
      <c r="C7" s="161"/>
      <c r="D7" s="161"/>
      <c r="E7" s="159"/>
      <c r="F7" s="159"/>
      <c r="G7" s="159" t="s">
        <v>156</v>
      </c>
      <c r="H7" s="159" t="s">
        <v>155</v>
      </c>
      <c r="I7" s="159"/>
      <c r="J7" s="159"/>
      <c r="K7" s="159"/>
      <c r="L7" s="159"/>
    </row>
    <row r="8" spans="1:12" ht="10.5" customHeight="1" thickBot="1">
      <c r="A8" s="161"/>
      <c r="B8" s="161"/>
      <c r="C8" s="161"/>
      <c r="D8" s="161"/>
      <c r="E8" s="159"/>
      <c r="F8" s="159"/>
      <c r="G8" s="159"/>
      <c r="H8" s="159" t="s">
        <v>154</v>
      </c>
      <c r="I8" s="159" t="s">
        <v>153</v>
      </c>
      <c r="J8" s="159" t="s">
        <v>152</v>
      </c>
      <c r="K8" s="159" t="s">
        <v>151</v>
      </c>
      <c r="L8" s="159"/>
    </row>
    <row r="9" spans="1:12" ht="12" thickBot="1">
      <c r="A9" s="161"/>
      <c r="B9" s="161"/>
      <c r="C9" s="161"/>
      <c r="D9" s="161"/>
      <c r="E9" s="159"/>
      <c r="F9" s="159"/>
      <c r="G9" s="159"/>
      <c r="H9" s="159"/>
      <c r="I9" s="159"/>
      <c r="J9" s="159"/>
      <c r="K9" s="159"/>
      <c r="L9" s="159"/>
    </row>
    <row r="10" spans="1:12" ht="12" thickBot="1">
      <c r="A10" s="161"/>
      <c r="B10" s="161"/>
      <c r="C10" s="161"/>
      <c r="D10" s="161"/>
      <c r="E10" s="159"/>
      <c r="F10" s="159"/>
      <c r="G10" s="159"/>
      <c r="H10" s="159"/>
      <c r="I10" s="159"/>
      <c r="J10" s="159"/>
      <c r="K10" s="159"/>
      <c r="L10" s="159"/>
    </row>
    <row r="11" spans="1:12" ht="12" thickBot="1">
      <c r="A11" s="113">
        <v>1</v>
      </c>
      <c r="B11" s="113">
        <v>2</v>
      </c>
      <c r="C11" s="113">
        <v>3</v>
      </c>
      <c r="D11" s="113">
        <v>4</v>
      </c>
      <c r="E11" s="113">
        <v>5</v>
      </c>
      <c r="F11" s="113">
        <v>6</v>
      </c>
      <c r="G11" s="113">
        <v>7</v>
      </c>
      <c r="H11" s="113">
        <v>8</v>
      </c>
      <c r="I11" s="113">
        <v>9</v>
      </c>
      <c r="J11" s="113">
        <v>10</v>
      </c>
      <c r="K11" s="113">
        <v>11</v>
      </c>
      <c r="L11" s="113">
        <v>12</v>
      </c>
    </row>
    <row r="12" spans="1:12" ht="49.5" thickBot="1">
      <c r="A12" s="92">
        <v>1</v>
      </c>
      <c r="B12" s="74" t="s">
        <v>37</v>
      </c>
      <c r="C12" s="74" t="s">
        <v>38</v>
      </c>
      <c r="D12" s="74">
        <v>6050</v>
      </c>
      <c r="E12" s="91" t="s">
        <v>150</v>
      </c>
      <c r="F12" s="86">
        <v>1430000</v>
      </c>
      <c r="G12" s="86">
        <v>1430000</v>
      </c>
      <c r="H12" s="86">
        <v>487</v>
      </c>
      <c r="I12" s="86">
        <v>365530</v>
      </c>
      <c r="J12" s="90" t="s">
        <v>149</v>
      </c>
      <c r="K12" s="86"/>
      <c r="L12" s="86"/>
    </row>
    <row r="13" spans="1:12" ht="48" customHeight="1" thickBot="1">
      <c r="A13" s="92">
        <v>2</v>
      </c>
      <c r="B13" s="74" t="s">
        <v>37</v>
      </c>
      <c r="C13" s="74" t="s">
        <v>38</v>
      </c>
      <c r="D13" s="74">
        <v>6050</v>
      </c>
      <c r="E13" s="91" t="s">
        <v>148</v>
      </c>
      <c r="F13" s="86">
        <v>1066470</v>
      </c>
      <c r="G13" s="86">
        <v>1066470</v>
      </c>
      <c r="H13" s="86">
        <v>0</v>
      </c>
      <c r="I13" s="86">
        <v>41470</v>
      </c>
      <c r="J13" s="90" t="s">
        <v>147</v>
      </c>
      <c r="K13" s="86"/>
      <c r="L13" s="86"/>
    </row>
    <row r="14" spans="1:12" ht="46.5" customHeight="1" thickBot="1">
      <c r="A14" s="92">
        <v>3</v>
      </c>
      <c r="B14" s="74" t="s">
        <v>37</v>
      </c>
      <c r="C14" s="74" t="s">
        <v>38</v>
      </c>
      <c r="D14" s="74">
        <v>6050</v>
      </c>
      <c r="E14" s="91" t="s">
        <v>146</v>
      </c>
      <c r="F14" s="86">
        <v>40500</v>
      </c>
      <c r="G14" s="86">
        <v>40500</v>
      </c>
      <c r="H14" s="86">
        <v>7800</v>
      </c>
      <c r="I14" s="86">
        <v>30700</v>
      </c>
      <c r="J14" s="90" t="s">
        <v>145</v>
      </c>
      <c r="K14" s="86"/>
      <c r="L14" s="86"/>
    </row>
    <row r="15" spans="1:12" ht="47.25" customHeight="1" thickBot="1">
      <c r="A15" s="92">
        <v>4</v>
      </c>
      <c r="B15" s="74" t="s">
        <v>37</v>
      </c>
      <c r="C15" s="74" t="s">
        <v>38</v>
      </c>
      <c r="D15" s="74">
        <v>6050</v>
      </c>
      <c r="E15" s="91" t="s">
        <v>144</v>
      </c>
      <c r="F15" s="86">
        <v>170000</v>
      </c>
      <c r="G15" s="86">
        <v>170000</v>
      </c>
      <c r="H15" s="86">
        <v>37400</v>
      </c>
      <c r="I15" s="86">
        <v>127600</v>
      </c>
      <c r="J15" s="90" t="s">
        <v>143</v>
      </c>
      <c r="K15" s="86"/>
      <c r="L15" s="86"/>
    </row>
    <row r="16" spans="1:12" ht="57" customHeight="1" thickBot="1">
      <c r="A16" s="92">
        <v>5</v>
      </c>
      <c r="B16" s="74" t="s">
        <v>37</v>
      </c>
      <c r="C16" s="74" t="s">
        <v>38</v>
      </c>
      <c r="D16" s="74">
        <v>6050</v>
      </c>
      <c r="E16" s="91" t="s">
        <v>142</v>
      </c>
      <c r="F16" s="86">
        <v>201120</v>
      </c>
      <c r="G16" s="86">
        <v>201300</v>
      </c>
      <c r="H16" s="86">
        <v>40300</v>
      </c>
      <c r="I16" s="86">
        <v>150000</v>
      </c>
      <c r="J16" s="90" t="s">
        <v>141</v>
      </c>
      <c r="K16" s="86"/>
      <c r="L16" s="86"/>
    </row>
    <row r="17" spans="1:12" ht="30" thickBot="1">
      <c r="A17" s="112">
        <v>6</v>
      </c>
      <c r="B17" s="74" t="s">
        <v>37</v>
      </c>
      <c r="C17" s="74" t="s">
        <v>38</v>
      </c>
      <c r="D17" s="74">
        <v>6050</v>
      </c>
      <c r="E17" s="91" t="s">
        <v>140</v>
      </c>
      <c r="F17" s="86">
        <v>254000</v>
      </c>
      <c r="G17" s="86">
        <v>254000</v>
      </c>
      <c r="H17" s="86">
        <v>64200</v>
      </c>
      <c r="I17" s="86">
        <v>189800</v>
      </c>
      <c r="J17" s="90"/>
      <c r="K17" s="86"/>
      <c r="L17" s="86"/>
    </row>
    <row r="18" spans="1:12" ht="30" thickBot="1">
      <c r="A18" s="92">
        <v>7</v>
      </c>
      <c r="B18" s="74" t="s">
        <v>37</v>
      </c>
      <c r="C18" s="74" t="s">
        <v>38</v>
      </c>
      <c r="D18" s="74">
        <v>6050</v>
      </c>
      <c r="E18" s="91" t="s">
        <v>139</v>
      </c>
      <c r="F18" s="86">
        <v>59000</v>
      </c>
      <c r="G18" s="86">
        <v>59000</v>
      </c>
      <c r="H18" s="86">
        <v>14000</v>
      </c>
      <c r="I18" s="86">
        <v>45000</v>
      </c>
      <c r="J18" s="90"/>
      <c r="K18" s="86"/>
      <c r="L18" s="86"/>
    </row>
    <row r="19" spans="1:12" ht="30" thickBot="1">
      <c r="A19" s="92">
        <v>8</v>
      </c>
      <c r="B19" s="74" t="s">
        <v>37</v>
      </c>
      <c r="C19" s="74" t="s">
        <v>38</v>
      </c>
      <c r="D19" s="74">
        <v>6050</v>
      </c>
      <c r="E19" s="91" t="s">
        <v>138</v>
      </c>
      <c r="F19" s="86">
        <v>61500</v>
      </c>
      <c r="G19" s="86">
        <v>61500</v>
      </c>
      <c r="H19" s="86">
        <v>16500</v>
      </c>
      <c r="I19" s="86">
        <v>45000</v>
      </c>
      <c r="J19" s="90"/>
      <c r="K19" s="86"/>
      <c r="L19" s="86"/>
    </row>
    <row r="20" spans="1:12" ht="39.75" thickBot="1">
      <c r="A20" s="92">
        <v>9</v>
      </c>
      <c r="B20" s="74" t="s">
        <v>37</v>
      </c>
      <c r="C20" s="74" t="s">
        <v>38</v>
      </c>
      <c r="D20" s="74">
        <v>6050</v>
      </c>
      <c r="E20" s="91" t="s">
        <v>137</v>
      </c>
      <c r="F20" s="86">
        <v>60000</v>
      </c>
      <c r="G20" s="86">
        <v>60000</v>
      </c>
      <c r="H20" s="86">
        <v>60000</v>
      </c>
      <c r="I20" s="86"/>
      <c r="J20" s="90"/>
      <c r="K20" s="86"/>
      <c r="L20" s="86"/>
    </row>
    <row r="21" spans="1:12" ht="36.75" customHeight="1" thickBot="1">
      <c r="A21" s="92">
        <v>10</v>
      </c>
      <c r="B21" s="74" t="s">
        <v>37</v>
      </c>
      <c r="C21" s="74" t="s">
        <v>38</v>
      </c>
      <c r="D21" s="74">
        <v>6050</v>
      </c>
      <c r="E21" s="111" t="s">
        <v>136</v>
      </c>
      <c r="F21" s="86">
        <v>183820</v>
      </c>
      <c r="G21" s="86">
        <v>183820</v>
      </c>
      <c r="H21" s="86">
        <v>56920</v>
      </c>
      <c r="I21" s="86">
        <v>93900</v>
      </c>
      <c r="J21" s="90" t="s">
        <v>135</v>
      </c>
      <c r="K21" s="86"/>
      <c r="L21" s="86"/>
    </row>
    <row r="22" spans="1:12" ht="32.25" customHeight="1" thickBot="1">
      <c r="A22" s="92">
        <v>11</v>
      </c>
      <c r="B22" s="74" t="s">
        <v>37</v>
      </c>
      <c r="C22" s="74" t="s">
        <v>38</v>
      </c>
      <c r="D22" s="74">
        <v>6050</v>
      </c>
      <c r="E22" s="91" t="s">
        <v>134</v>
      </c>
      <c r="F22" s="86">
        <v>65500</v>
      </c>
      <c r="G22" s="86">
        <v>65500</v>
      </c>
      <c r="H22" s="86">
        <v>27000</v>
      </c>
      <c r="I22" s="86">
        <v>30500</v>
      </c>
      <c r="J22" s="90" t="s">
        <v>133</v>
      </c>
      <c r="K22" s="86"/>
      <c r="L22" s="86"/>
    </row>
    <row r="23" spans="1:12" ht="20.25" thickBot="1">
      <c r="A23" s="92">
        <v>12</v>
      </c>
      <c r="B23" s="74" t="s">
        <v>37</v>
      </c>
      <c r="C23" s="74" t="s">
        <v>38</v>
      </c>
      <c r="D23" s="74">
        <v>6050</v>
      </c>
      <c r="E23" s="91" t="s">
        <v>132</v>
      </c>
      <c r="F23" s="86">
        <v>150000</v>
      </c>
      <c r="G23" s="86">
        <v>150000</v>
      </c>
      <c r="H23" s="86">
        <v>150000</v>
      </c>
      <c r="I23" s="86"/>
      <c r="J23" s="90"/>
      <c r="K23" s="86"/>
      <c r="L23" s="86"/>
    </row>
    <row r="24" spans="1:12" ht="34.5" thickBot="1">
      <c r="A24" s="158" t="s">
        <v>131</v>
      </c>
      <c r="B24" s="158"/>
      <c r="C24" s="158"/>
      <c r="D24" s="158"/>
      <c r="E24" s="101"/>
      <c r="F24" s="100">
        <f>SUM(F12:F23)</f>
        <v>3741910</v>
      </c>
      <c r="G24" s="100">
        <f>SUM(G12:G23)</f>
        <v>3742090</v>
      </c>
      <c r="H24" s="100">
        <f>SUM(H12:H23)</f>
        <v>474607</v>
      </c>
      <c r="I24" s="100">
        <f>SUM(I12:I22)</f>
        <v>1119500</v>
      </c>
      <c r="J24" s="106" t="s">
        <v>130</v>
      </c>
      <c r="K24" s="100"/>
      <c r="L24" s="100"/>
    </row>
    <row r="25" spans="1:13" ht="34.5" customHeight="1" thickBot="1">
      <c r="A25" s="92">
        <v>13</v>
      </c>
      <c r="B25" s="92">
        <v>600</v>
      </c>
      <c r="C25" s="92">
        <v>60016</v>
      </c>
      <c r="D25" s="92">
        <v>6050</v>
      </c>
      <c r="E25" s="91" t="s">
        <v>129</v>
      </c>
      <c r="F25" s="86">
        <v>269000</v>
      </c>
      <c r="G25" s="86">
        <v>269000</v>
      </c>
      <c r="H25" s="86">
        <v>269000</v>
      </c>
      <c r="I25" s="86"/>
      <c r="J25" s="90" t="s">
        <v>128</v>
      </c>
      <c r="K25" s="86"/>
      <c r="L25" s="86"/>
      <c r="M25" s="109"/>
    </row>
    <row r="26" spans="1:12" ht="33" customHeight="1" thickBot="1">
      <c r="A26" s="92">
        <v>14</v>
      </c>
      <c r="B26" s="92">
        <v>600</v>
      </c>
      <c r="C26" s="92">
        <v>60016</v>
      </c>
      <c r="D26" s="92">
        <v>6050</v>
      </c>
      <c r="E26" s="91" t="s">
        <v>127</v>
      </c>
      <c r="F26" s="86">
        <v>918000</v>
      </c>
      <c r="G26" s="86">
        <v>918000</v>
      </c>
      <c r="H26" s="86">
        <v>0</v>
      </c>
      <c r="I26" s="86">
        <v>300000</v>
      </c>
      <c r="J26" s="90" t="s">
        <v>126</v>
      </c>
      <c r="K26" s="86"/>
      <c r="L26" s="86"/>
    </row>
    <row r="27" spans="1:12" ht="53.25" customHeight="1" thickBot="1">
      <c r="A27" s="92">
        <v>15</v>
      </c>
      <c r="B27" s="92">
        <v>600</v>
      </c>
      <c r="C27" s="92">
        <v>60016</v>
      </c>
      <c r="D27" s="92">
        <v>6050</v>
      </c>
      <c r="E27" s="91" t="s">
        <v>125</v>
      </c>
      <c r="F27" s="86">
        <v>1226560</v>
      </c>
      <c r="G27" s="86">
        <v>1226560</v>
      </c>
      <c r="H27" s="86">
        <v>0</v>
      </c>
      <c r="I27" s="86">
        <v>74000</v>
      </c>
      <c r="J27" s="90" t="s">
        <v>124</v>
      </c>
      <c r="K27" s="86"/>
      <c r="L27" s="86"/>
    </row>
    <row r="28" spans="1:13" ht="32.25" customHeight="1" thickBot="1">
      <c r="A28" s="92">
        <v>16</v>
      </c>
      <c r="B28" s="92">
        <v>600</v>
      </c>
      <c r="C28" s="92">
        <v>60016</v>
      </c>
      <c r="D28" s="92">
        <v>6050</v>
      </c>
      <c r="E28" s="91" t="s">
        <v>123</v>
      </c>
      <c r="F28" s="86">
        <v>489000</v>
      </c>
      <c r="G28" s="86">
        <v>489000</v>
      </c>
      <c r="H28" s="77">
        <v>489000</v>
      </c>
      <c r="I28" s="86">
        <v>0</v>
      </c>
      <c r="J28" s="90" t="s">
        <v>122</v>
      </c>
      <c r="K28" s="86"/>
      <c r="L28" s="86"/>
      <c r="M28" s="109"/>
    </row>
    <row r="29" spans="1:14" ht="46.5" customHeight="1" thickBot="1">
      <c r="A29" s="92">
        <v>17</v>
      </c>
      <c r="B29" s="92">
        <v>600</v>
      </c>
      <c r="C29" s="92">
        <v>60016</v>
      </c>
      <c r="D29" s="92">
        <v>6050</v>
      </c>
      <c r="E29" s="91" t="s">
        <v>121</v>
      </c>
      <c r="F29" s="86">
        <v>818400</v>
      </c>
      <c r="G29" s="86">
        <v>818400</v>
      </c>
      <c r="H29" s="86">
        <v>45800</v>
      </c>
      <c r="I29" s="86">
        <v>200000</v>
      </c>
      <c r="J29" s="110" t="s">
        <v>120</v>
      </c>
      <c r="K29" s="86"/>
      <c r="L29" s="86"/>
      <c r="M29" s="109"/>
      <c r="N29" s="109"/>
    </row>
    <row r="30" spans="1:13" s="107" customFormat="1" ht="32.25" customHeight="1" thickBot="1">
      <c r="A30" s="85">
        <v>18</v>
      </c>
      <c r="B30" s="85">
        <v>600</v>
      </c>
      <c r="C30" s="85">
        <v>60016</v>
      </c>
      <c r="D30" s="85">
        <v>6050</v>
      </c>
      <c r="E30" s="81" t="s">
        <v>119</v>
      </c>
      <c r="F30" s="77">
        <v>226000</v>
      </c>
      <c r="G30" s="77">
        <v>226000</v>
      </c>
      <c r="H30" s="77">
        <v>156000</v>
      </c>
      <c r="I30" s="77">
        <v>0</v>
      </c>
      <c r="J30" s="82" t="s">
        <v>118</v>
      </c>
      <c r="K30" s="77"/>
      <c r="L30" s="77"/>
      <c r="M30" s="108"/>
    </row>
    <row r="31" spans="1:12" ht="36.75" customHeight="1" thickBot="1">
      <c r="A31" s="158" t="s">
        <v>117</v>
      </c>
      <c r="B31" s="158"/>
      <c r="C31" s="158"/>
      <c r="D31" s="158"/>
      <c r="E31" s="101"/>
      <c r="F31" s="100">
        <f>SUM(F25:F30)</f>
        <v>3946960</v>
      </c>
      <c r="G31" s="100">
        <f>SUM(G25:G30)</f>
        <v>3946960</v>
      </c>
      <c r="H31" s="100">
        <f>SUM(H25:H30)</f>
        <v>959800</v>
      </c>
      <c r="I31" s="100">
        <f>SUM(I25:I30)</f>
        <v>574000</v>
      </c>
      <c r="J31" s="106" t="s">
        <v>116</v>
      </c>
      <c r="K31" s="86"/>
      <c r="L31" s="86"/>
    </row>
    <row r="32" spans="1:12" ht="30" thickBot="1">
      <c r="A32" s="92">
        <v>19</v>
      </c>
      <c r="B32" s="92">
        <v>700</v>
      </c>
      <c r="C32" s="92">
        <v>70005</v>
      </c>
      <c r="D32" s="92">
        <v>6050</v>
      </c>
      <c r="E32" s="105" t="s">
        <v>115</v>
      </c>
      <c r="F32" s="86">
        <v>170000</v>
      </c>
      <c r="G32" s="86">
        <v>170000</v>
      </c>
      <c r="H32" s="86">
        <v>170000</v>
      </c>
      <c r="I32" s="74"/>
      <c r="J32" s="90"/>
      <c r="K32" s="86"/>
      <c r="L32" s="86"/>
    </row>
    <row r="33" spans="1:12" ht="12" thickBot="1">
      <c r="A33" s="85">
        <v>20</v>
      </c>
      <c r="B33" s="85">
        <v>700</v>
      </c>
      <c r="C33" s="85">
        <v>70005</v>
      </c>
      <c r="D33" s="85">
        <v>6060</v>
      </c>
      <c r="E33" s="81" t="s">
        <v>114</v>
      </c>
      <c r="F33" s="77">
        <v>138000</v>
      </c>
      <c r="G33" s="77">
        <v>138000</v>
      </c>
      <c r="H33" s="77">
        <v>138000</v>
      </c>
      <c r="I33" s="83"/>
      <c r="J33" s="82"/>
      <c r="K33" s="86"/>
      <c r="L33" s="86"/>
    </row>
    <row r="34" spans="1:12" ht="12" thickBot="1">
      <c r="A34" s="152" t="s">
        <v>113</v>
      </c>
      <c r="B34" s="152"/>
      <c r="C34" s="152"/>
      <c r="D34" s="152"/>
      <c r="E34" s="104"/>
      <c r="F34" s="87">
        <f>SUM(F32:F33)</f>
        <v>308000</v>
      </c>
      <c r="G34" s="87">
        <f>SUM(G32:G33)</f>
        <v>308000</v>
      </c>
      <c r="H34" s="87">
        <f>SUM(H32:H33)</f>
        <v>308000</v>
      </c>
      <c r="I34" s="103"/>
      <c r="J34" s="102"/>
      <c r="K34" s="86"/>
      <c r="L34" s="86"/>
    </row>
    <row r="35" spans="1:12" ht="12" thickBot="1">
      <c r="A35" s="92">
        <v>21</v>
      </c>
      <c r="B35" s="92">
        <v>750</v>
      </c>
      <c r="C35" s="92">
        <v>75023</v>
      </c>
      <c r="D35" s="92">
        <v>6050</v>
      </c>
      <c r="E35" s="91" t="s">
        <v>112</v>
      </c>
      <c r="F35" s="86">
        <v>28744</v>
      </c>
      <c r="G35" s="86">
        <v>28744</v>
      </c>
      <c r="H35" s="86">
        <v>28744</v>
      </c>
      <c r="I35" s="74"/>
      <c r="J35" s="90"/>
      <c r="K35" s="86"/>
      <c r="L35" s="86"/>
    </row>
    <row r="36" spans="1:12" ht="12" thickBot="1">
      <c r="A36" s="158" t="s">
        <v>111</v>
      </c>
      <c r="B36" s="158"/>
      <c r="C36" s="158"/>
      <c r="D36" s="158"/>
      <c r="E36" s="101"/>
      <c r="F36" s="100">
        <f>SUM(F35:F35)</f>
        <v>28744</v>
      </c>
      <c r="G36" s="100">
        <f>SUM(G35:G35)</f>
        <v>28744</v>
      </c>
      <c r="H36" s="100">
        <f>SUM(H35:H35)</f>
        <v>28744</v>
      </c>
      <c r="I36" s="99"/>
      <c r="J36" s="90"/>
      <c r="K36" s="86"/>
      <c r="L36" s="86"/>
    </row>
    <row r="37" spans="1:12" ht="54.75" customHeight="1" thickBot="1">
      <c r="A37" s="92">
        <v>22</v>
      </c>
      <c r="B37" s="92">
        <v>754</v>
      </c>
      <c r="C37" s="92">
        <v>75412</v>
      </c>
      <c r="D37" s="92">
        <v>6060</v>
      </c>
      <c r="E37" s="91" t="s">
        <v>110</v>
      </c>
      <c r="F37" s="86">
        <v>192400</v>
      </c>
      <c r="G37" s="86">
        <v>192400</v>
      </c>
      <c r="H37" s="86">
        <v>56000</v>
      </c>
      <c r="I37" s="74"/>
      <c r="J37" s="82" t="s">
        <v>108</v>
      </c>
      <c r="K37" s="86"/>
      <c r="L37" s="86"/>
    </row>
    <row r="38" spans="1:12" ht="32.25" customHeight="1" thickBot="1">
      <c r="A38" s="158" t="s">
        <v>109</v>
      </c>
      <c r="B38" s="158"/>
      <c r="C38" s="158"/>
      <c r="D38" s="158"/>
      <c r="E38" s="101"/>
      <c r="F38" s="100">
        <f>SUM(F37)</f>
        <v>192400</v>
      </c>
      <c r="G38" s="100">
        <f>SUM(G37)</f>
        <v>192400</v>
      </c>
      <c r="H38" s="100">
        <f>SUM(H37)</f>
        <v>56000</v>
      </c>
      <c r="I38" s="99"/>
      <c r="J38" s="78" t="s">
        <v>108</v>
      </c>
      <c r="K38" s="86"/>
      <c r="L38" s="86"/>
    </row>
    <row r="39" spans="1:12" ht="66.75" customHeight="1" thickBot="1">
      <c r="A39" s="92">
        <v>23</v>
      </c>
      <c r="B39" s="92">
        <v>801</v>
      </c>
      <c r="C39" s="92">
        <v>80101</v>
      </c>
      <c r="D39" s="92">
        <v>6050</v>
      </c>
      <c r="E39" s="91" t="s">
        <v>107</v>
      </c>
      <c r="F39" s="86">
        <v>226000</v>
      </c>
      <c r="G39" s="86">
        <v>226000</v>
      </c>
      <c r="H39" s="86">
        <v>126000</v>
      </c>
      <c r="I39" s="74"/>
      <c r="J39" s="90" t="s">
        <v>106</v>
      </c>
      <c r="K39" s="86"/>
      <c r="L39" s="86"/>
    </row>
    <row r="40" spans="1:12" ht="59.25" customHeight="1" thickBot="1">
      <c r="A40" s="92">
        <v>24</v>
      </c>
      <c r="B40" s="92">
        <v>801</v>
      </c>
      <c r="C40" s="92">
        <v>80101</v>
      </c>
      <c r="D40" s="92">
        <v>6050</v>
      </c>
      <c r="E40" s="91" t="s">
        <v>105</v>
      </c>
      <c r="F40" s="86">
        <v>196000</v>
      </c>
      <c r="G40" s="86">
        <v>196000</v>
      </c>
      <c r="H40" s="86">
        <v>146000</v>
      </c>
      <c r="I40" s="74"/>
      <c r="J40" s="90" t="s">
        <v>104</v>
      </c>
      <c r="K40" s="86"/>
      <c r="L40" s="86"/>
    </row>
    <row r="41" spans="1:12" ht="49.5" customHeight="1" thickBot="1">
      <c r="A41" s="92">
        <v>25</v>
      </c>
      <c r="B41" s="92">
        <v>801</v>
      </c>
      <c r="C41" s="92">
        <v>80101</v>
      </c>
      <c r="D41" s="92">
        <v>6050</v>
      </c>
      <c r="E41" s="91" t="s">
        <v>103</v>
      </c>
      <c r="F41" s="86">
        <v>229000</v>
      </c>
      <c r="G41" s="98">
        <v>229000</v>
      </c>
      <c r="H41" s="86">
        <v>154000</v>
      </c>
      <c r="I41" s="74"/>
      <c r="J41" s="90" t="s">
        <v>102</v>
      </c>
      <c r="K41" s="86"/>
      <c r="L41" s="86"/>
    </row>
    <row r="42" spans="1:12" ht="39.75" thickBot="1">
      <c r="A42" s="92">
        <v>26</v>
      </c>
      <c r="B42" s="92">
        <v>801</v>
      </c>
      <c r="C42" s="92">
        <v>80101</v>
      </c>
      <c r="D42" s="92">
        <v>6050</v>
      </c>
      <c r="E42" s="91" t="s">
        <v>101</v>
      </c>
      <c r="F42" s="86">
        <v>169600</v>
      </c>
      <c r="G42" s="86">
        <v>169600</v>
      </c>
      <c r="H42" s="86">
        <v>169600</v>
      </c>
      <c r="I42" s="74"/>
      <c r="J42" s="90"/>
      <c r="K42" s="86"/>
      <c r="L42" s="86"/>
    </row>
    <row r="43" spans="1:12" ht="45.75" customHeight="1" thickBot="1">
      <c r="A43" s="152" t="s">
        <v>100</v>
      </c>
      <c r="B43" s="152"/>
      <c r="C43" s="152"/>
      <c r="D43" s="152"/>
      <c r="E43" s="84"/>
      <c r="F43" s="87">
        <f>SUM(F39:F42)</f>
        <v>820600</v>
      </c>
      <c r="G43" s="87">
        <f>SUM(G39:G42)</f>
        <v>820600</v>
      </c>
      <c r="H43" s="87">
        <f>SUM(H39:H42)</f>
        <v>595600</v>
      </c>
      <c r="I43" s="94"/>
      <c r="J43" s="75" t="s">
        <v>99</v>
      </c>
      <c r="K43" s="86"/>
      <c r="L43" s="86"/>
    </row>
    <row r="44" spans="1:12" ht="32.25" customHeight="1" thickBot="1">
      <c r="A44" s="97">
        <v>27</v>
      </c>
      <c r="B44" s="97">
        <v>851</v>
      </c>
      <c r="C44" s="97">
        <v>85195</v>
      </c>
      <c r="D44" s="97">
        <v>6050</v>
      </c>
      <c r="E44" s="96" t="s">
        <v>98</v>
      </c>
      <c r="F44" s="95">
        <v>43000</v>
      </c>
      <c r="G44" s="95">
        <v>43000</v>
      </c>
      <c r="H44" s="95">
        <v>43000</v>
      </c>
      <c r="I44" s="94"/>
      <c r="J44" s="90" t="s">
        <v>96</v>
      </c>
      <c r="K44" s="86"/>
      <c r="L44" s="86"/>
    </row>
    <row r="45" spans="1:12" ht="32.25" customHeight="1" thickBot="1">
      <c r="A45" s="152" t="s">
        <v>97</v>
      </c>
      <c r="B45" s="152"/>
      <c r="C45" s="152"/>
      <c r="D45" s="152"/>
      <c r="E45" s="84"/>
      <c r="F45" s="87">
        <f>F44</f>
        <v>43000</v>
      </c>
      <c r="G45" s="87">
        <f>G44</f>
        <v>43000</v>
      </c>
      <c r="H45" s="87">
        <f>H44</f>
        <v>43000</v>
      </c>
      <c r="I45" s="151"/>
      <c r="J45" s="93" t="s">
        <v>96</v>
      </c>
      <c r="K45" s="86"/>
      <c r="L45" s="86"/>
    </row>
    <row r="46" spans="1:12" ht="49.5" customHeight="1" thickBot="1">
      <c r="A46" s="97">
        <v>28</v>
      </c>
      <c r="B46" s="97">
        <v>852</v>
      </c>
      <c r="C46" s="97">
        <v>85212</v>
      </c>
      <c r="D46" s="97">
        <v>6060</v>
      </c>
      <c r="E46" s="96" t="s">
        <v>95</v>
      </c>
      <c r="F46" s="95">
        <v>5000</v>
      </c>
      <c r="G46" s="95">
        <v>5000</v>
      </c>
      <c r="H46" s="95"/>
      <c r="I46" s="151"/>
      <c r="J46" s="90" t="s">
        <v>93</v>
      </c>
      <c r="K46" s="86"/>
      <c r="L46" s="86"/>
    </row>
    <row r="47" spans="1:12" ht="33.75" customHeight="1" thickBot="1">
      <c r="A47" s="152" t="s">
        <v>94</v>
      </c>
      <c r="B47" s="152"/>
      <c r="C47" s="152"/>
      <c r="D47" s="152"/>
      <c r="E47" s="84"/>
      <c r="F47" s="87">
        <f>F46</f>
        <v>5000</v>
      </c>
      <c r="G47" s="87">
        <f>G46</f>
        <v>5000</v>
      </c>
      <c r="H47" s="87"/>
      <c r="I47" s="94"/>
      <c r="J47" s="93" t="s">
        <v>93</v>
      </c>
      <c r="K47" s="86"/>
      <c r="L47" s="86"/>
    </row>
    <row r="48" spans="1:12" ht="69" thickBot="1">
      <c r="A48" s="92">
        <v>29</v>
      </c>
      <c r="B48" s="92">
        <v>900</v>
      </c>
      <c r="C48" s="92">
        <v>90001</v>
      </c>
      <c r="D48" s="92">
        <v>6050</v>
      </c>
      <c r="E48" s="91" t="s">
        <v>92</v>
      </c>
      <c r="F48" s="86">
        <v>1914000</v>
      </c>
      <c r="G48" s="86">
        <v>1914000</v>
      </c>
      <c r="H48" s="86">
        <v>493</v>
      </c>
      <c r="I48" s="86">
        <v>459445</v>
      </c>
      <c r="J48" s="90" t="s">
        <v>91</v>
      </c>
      <c r="K48" s="86"/>
      <c r="L48" s="86"/>
    </row>
    <row r="49" spans="1:12" ht="32.25" customHeight="1" thickBot="1">
      <c r="A49" s="92">
        <v>30</v>
      </c>
      <c r="B49" s="92">
        <v>900</v>
      </c>
      <c r="C49" s="92">
        <v>90001</v>
      </c>
      <c r="D49" s="92">
        <v>6050</v>
      </c>
      <c r="E49" s="91" t="s">
        <v>90</v>
      </c>
      <c r="F49" s="86">
        <v>230916</v>
      </c>
      <c r="G49" s="86">
        <v>230916</v>
      </c>
      <c r="H49" s="86">
        <v>11916</v>
      </c>
      <c r="I49" s="86">
        <v>200000</v>
      </c>
      <c r="J49" s="90" t="s">
        <v>89</v>
      </c>
      <c r="K49" s="86"/>
      <c r="L49" s="86"/>
    </row>
    <row r="50" spans="1:12" ht="34.5" thickBot="1">
      <c r="A50" s="152"/>
      <c r="B50" s="152"/>
      <c r="C50" s="152"/>
      <c r="D50" s="152"/>
      <c r="E50" s="84"/>
      <c r="F50" s="87">
        <f>SUM(F48:F49)</f>
        <v>2144916</v>
      </c>
      <c r="G50" s="87">
        <f>SUM(G48:G49)</f>
        <v>2144916</v>
      </c>
      <c r="H50" s="87">
        <f>SUM(H48:H49)</f>
        <v>12409</v>
      </c>
      <c r="I50" s="87">
        <f>SUM(I48:I49)</f>
        <v>659445</v>
      </c>
      <c r="J50" s="75" t="s">
        <v>88</v>
      </c>
      <c r="K50" s="86"/>
      <c r="L50" s="86"/>
    </row>
    <row r="51" spans="1:12" ht="45.75" thickBot="1">
      <c r="A51" s="89">
        <v>31</v>
      </c>
      <c r="B51" s="89">
        <v>900</v>
      </c>
      <c r="C51" s="89">
        <v>90015</v>
      </c>
      <c r="D51" s="89">
        <v>6050</v>
      </c>
      <c r="E51" s="84" t="s">
        <v>87</v>
      </c>
      <c r="F51" s="88">
        <v>75000</v>
      </c>
      <c r="G51" s="88">
        <v>75000</v>
      </c>
      <c r="H51" s="88">
        <v>75000</v>
      </c>
      <c r="I51" s="87"/>
      <c r="J51" s="75"/>
      <c r="K51" s="86"/>
      <c r="L51" s="86"/>
    </row>
    <row r="52" spans="1:12" ht="13.5" thickBot="1">
      <c r="A52" s="155" t="s">
        <v>86</v>
      </c>
      <c r="B52" s="156"/>
      <c r="C52" s="156"/>
      <c r="D52" s="157"/>
      <c r="E52" s="84"/>
      <c r="F52" s="87">
        <f>F51</f>
        <v>75000</v>
      </c>
      <c r="G52" s="87">
        <f>G51</f>
        <v>75000</v>
      </c>
      <c r="H52" s="87">
        <f>H51</f>
        <v>75000</v>
      </c>
      <c r="I52" s="87"/>
      <c r="J52" s="75"/>
      <c r="K52" s="86"/>
      <c r="L52" s="86"/>
    </row>
    <row r="53" spans="1:12" ht="54.75" thickBot="1">
      <c r="A53" s="85">
        <v>32</v>
      </c>
      <c r="B53" s="85">
        <v>921</v>
      </c>
      <c r="C53" s="85">
        <v>92101</v>
      </c>
      <c r="D53" s="85">
        <v>6050</v>
      </c>
      <c r="E53" s="84" t="s">
        <v>85</v>
      </c>
      <c r="F53" s="77">
        <v>1000000</v>
      </c>
      <c r="G53" s="77">
        <v>1000000</v>
      </c>
      <c r="H53" s="77">
        <v>334000</v>
      </c>
      <c r="I53" s="83"/>
      <c r="J53" s="82" t="s">
        <v>84</v>
      </c>
      <c r="K53" s="77"/>
      <c r="L53" s="77"/>
    </row>
    <row r="54" spans="1:12" ht="30" customHeight="1" thickBot="1">
      <c r="A54" s="153" t="s">
        <v>83</v>
      </c>
      <c r="B54" s="153"/>
      <c r="C54" s="153"/>
      <c r="D54" s="153"/>
      <c r="E54" s="81"/>
      <c r="F54" s="80">
        <f>F53</f>
        <v>1000000</v>
      </c>
      <c r="G54" s="80">
        <f>G53</f>
        <v>1000000</v>
      </c>
      <c r="H54" s="80">
        <f>H53</f>
        <v>334000</v>
      </c>
      <c r="I54" s="79"/>
      <c r="J54" s="78" t="str">
        <f>J53</f>
        <v>A. 333 000,00                           B. 333 000,00 </v>
      </c>
      <c r="K54" s="77"/>
      <c r="L54" s="77"/>
    </row>
    <row r="55" spans="1:12" ht="34.5" thickBot="1">
      <c r="A55" s="154" t="s">
        <v>82</v>
      </c>
      <c r="B55" s="154"/>
      <c r="C55" s="154"/>
      <c r="D55" s="154"/>
      <c r="E55" s="154"/>
      <c r="F55" s="76">
        <f>F24+F31+F34+F36+F38+F43+F45+F47+F50+F53</f>
        <v>12231530</v>
      </c>
      <c r="G55" s="76">
        <f>G24+G31+G34+G36+G38+G43+G45+G47+G50+G52+G54</f>
        <v>12306710</v>
      </c>
      <c r="H55" s="76">
        <f>H24+H31+H34+H36+H38+H43+H45+H50+H52+H54</f>
        <v>2887160</v>
      </c>
      <c r="I55" s="76">
        <f>I24+I31+I50</f>
        <v>2352945</v>
      </c>
      <c r="J55" s="75" t="s">
        <v>81</v>
      </c>
      <c r="K55" s="74"/>
      <c r="L55" s="73" t="s">
        <v>80</v>
      </c>
    </row>
    <row r="56" spans="1:12" ht="11.2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</row>
    <row r="57" spans="1:12" ht="11.25">
      <c r="A57" s="71" t="s">
        <v>79</v>
      </c>
      <c r="B57" s="71"/>
      <c r="C57" s="71"/>
      <c r="D57" s="71"/>
      <c r="E57" s="71"/>
      <c r="F57" s="71"/>
      <c r="G57" s="70"/>
      <c r="H57" s="70"/>
      <c r="I57" s="70"/>
      <c r="J57" s="70"/>
      <c r="K57" s="70"/>
      <c r="L57" s="70"/>
    </row>
    <row r="58" spans="1:12" ht="11.25">
      <c r="A58" s="71" t="s">
        <v>78</v>
      </c>
      <c r="B58" s="71"/>
      <c r="C58" s="71"/>
      <c r="D58" s="71"/>
      <c r="E58" s="71"/>
      <c r="F58" s="71"/>
      <c r="G58" s="70"/>
      <c r="H58" s="70"/>
      <c r="I58" s="70"/>
      <c r="J58" s="70"/>
      <c r="K58" s="70"/>
      <c r="L58" s="70"/>
    </row>
    <row r="59" spans="1:12" ht="11.25">
      <c r="A59" s="71" t="s">
        <v>77</v>
      </c>
      <c r="B59" s="71"/>
      <c r="C59" s="71"/>
      <c r="D59" s="71"/>
      <c r="E59" s="71"/>
      <c r="F59" s="71"/>
      <c r="G59" s="70"/>
      <c r="H59" s="70"/>
      <c r="I59" s="70"/>
      <c r="J59" s="70"/>
      <c r="K59" s="70"/>
      <c r="L59" s="70"/>
    </row>
    <row r="60" spans="1:12" ht="11.25">
      <c r="A60" s="71" t="s">
        <v>76</v>
      </c>
      <c r="B60" s="71"/>
      <c r="C60" s="71"/>
      <c r="D60" s="71"/>
      <c r="E60" s="71"/>
      <c r="F60" s="71"/>
      <c r="G60" s="70"/>
      <c r="H60" s="70"/>
      <c r="I60" s="70"/>
      <c r="J60" s="70"/>
      <c r="K60" s="70"/>
      <c r="L60" s="70"/>
    </row>
    <row r="61" spans="1:12" ht="11.25">
      <c r="A61" s="71"/>
      <c r="B61" s="71"/>
      <c r="C61" s="71"/>
      <c r="D61" s="71"/>
      <c r="E61" s="71"/>
      <c r="F61" s="71"/>
      <c r="G61" s="70"/>
      <c r="H61" s="70"/>
      <c r="I61" s="70"/>
      <c r="J61" s="70"/>
      <c r="K61" s="70"/>
      <c r="L61" s="70"/>
    </row>
    <row r="62" spans="1:12" ht="11.25">
      <c r="A62" s="72" t="s">
        <v>75</v>
      </c>
      <c r="B62" s="71"/>
      <c r="C62" s="71"/>
      <c r="D62" s="71"/>
      <c r="E62" s="71"/>
      <c r="F62" s="71"/>
      <c r="G62" s="70"/>
      <c r="H62" s="70"/>
      <c r="I62" s="70"/>
      <c r="J62" s="70"/>
      <c r="K62" s="70"/>
      <c r="L62" s="70"/>
    </row>
    <row r="63" spans="1:12" ht="11.2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</row>
    <row r="64" spans="1:12" ht="11.2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</row>
    <row r="65" spans="1:12" ht="11.2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</row>
    <row r="66" spans="1:12" ht="11.2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</row>
    <row r="67" spans="1:12" ht="11.2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</row>
  </sheetData>
  <sheetProtection/>
  <mergeCells count="28">
    <mergeCell ref="A4:L4"/>
    <mergeCell ref="A6:A10"/>
    <mergeCell ref="B6:B10"/>
    <mergeCell ref="C6:C10"/>
    <mergeCell ref="D6:D10"/>
    <mergeCell ref="E6:E10"/>
    <mergeCell ref="F6:F10"/>
    <mergeCell ref="G6:K6"/>
    <mergeCell ref="L6:L10"/>
    <mergeCell ref="G7:G10"/>
    <mergeCell ref="H7:K7"/>
    <mergeCell ref="H8:H10"/>
    <mergeCell ref="I8:I10"/>
    <mergeCell ref="J8:J10"/>
    <mergeCell ref="K8:K10"/>
    <mergeCell ref="A24:D24"/>
    <mergeCell ref="A31:D31"/>
    <mergeCell ref="A34:D34"/>
    <mergeCell ref="A36:D36"/>
    <mergeCell ref="A38:D38"/>
    <mergeCell ref="A43:D43"/>
    <mergeCell ref="A45:D45"/>
    <mergeCell ref="I45:I46"/>
    <mergeCell ref="A47:D47"/>
    <mergeCell ref="A50:D50"/>
    <mergeCell ref="A54:D54"/>
    <mergeCell ref="A55:E55"/>
    <mergeCell ref="A52:D52"/>
  </mergeCells>
  <printOptions/>
  <pageMargins left="0.7000000000000001" right="0.7000000000000001" top="0.75" bottom="0.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Dorota</cp:lastModifiedBy>
  <cp:lastPrinted>2009-01-06T07:25:03Z</cp:lastPrinted>
  <dcterms:created xsi:type="dcterms:W3CDTF">2008-12-23T08:16:15Z</dcterms:created>
  <dcterms:modified xsi:type="dcterms:W3CDTF">2009-01-06T07:25:04Z</dcterms:modified>
  <cp:category/>
  <cp:version/>
  <cp:contentType/>
  <cp:contentStatus/>
  <cp:revision>1</cp:revision>
</cp:coreProperties>
</file>