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2" activeTab="0"/>
  </bookViews>
  <sheets>
    <sheet name="zał_ nr 1" sheetId="1" r:id="rId1"/>
    <sheet name="zał_ nr 2" sheetId="2" r:id="rId2"/>
    <sheet name="zał_ nr 2a" sheetId="3" r:id="rId3"/>
    <sheet name="zał_ nr 2b" sheetId="4" r:id="rId4"/>
    <sheet name="zał_ nr 3" sheetId="5" r:id="rId5"/>
    <sheet name="zał_ nr 4" sheetId="6" r:id="rId6"/>
    <sheet name="zał_ nr 5" sheetId="7" r:id="rId7"/>
    <sheet name="zał_ nr 6" sheetId="8" r:id="rId8"/>
    <sheet name="zał_ fundusz sołecki" sheetId="9" r:id="rId9"/>
    <sheet name="zał_ nr 8" sheetId="10" r:id="rId10"/>
    <sheet name="zał_ nr 7" sheetId="11" r:id="rId11"/>
    <sheet name="zał_inwestycyjny" sheetId="12" r:id="rId12"/>
  </sheets>
  <definedNames/>
  <calcPr fullCalcOnLoad="1"/>
</workbook>
</file>

<file path=xl/sharedStrings.xml><?xml version="1.0" encoding="utf-8"?>
<sst xmlns="http://schemas.openxmlformats.org/spreadsheetml/2006/main" count="682" uniqueCount="440">
  <si>
    <t xml:space="preserve">   Załącznik nr 1 do uchwały budżetowej</t>
  </si>
  <si>
    <t xml:space="preserve">   na rok 2012</t>
  </si>
  <si>
    <t xml:space="preserve">     DOCHODY</t>
  </si>
  <si>
    <t>Dział</t>
  </si>
  <si>
    <t>Źródło dochodów*</t>
  </si>
  <si>
    <t>Planowane dochody na 2012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</si>
  <si>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</si>
  <si>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</si>
  <si>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</si>
  <si>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</si>
  <si>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</si>
  <si>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</si>
  <si>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</si>
  <si>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O10</t>
  </si>
  <si>
    <t>ROLNICTWO I ŁOWIECTWO</t>
  </si>
  <si>
    <r>
      <t>*</t>
    </r>
    <r>
      <rPr>
        <sz val="8"/>
        <rFont val="Arial"/>
        <family val="2"/>
      </rPr>
      <t>Środki na dofinansowanie własnych inwestycji gmin (związków gmin),powiatów (związków powiatów), samorządów województw ,pozyskane z innych źródeł</t>
    </r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</si>
  <si>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</si>
  <si>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</si>
  <si>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Razem 010</t>
  </si>
  <si>
    <t>GOSPODARKA MIESZKANIOWA</t>
  </si>
  <si>
    <t>Wpływy z opłat za zarząd,użytkowanie i użytkowanie wieczyste nieruchomości</t>
  </si>
  <si>
    <t>Wpływy z usług</t>
  </si>
  <si>
    <t>Pozostałe odsetki</t>
  </si>
  <si>
    <t>Razem 700</t>
  </si>
  <si>
    <t>ADMINISTRACJA PUBLICZNA</t>
  </si>
  <si>
    <t>Dotacje celowe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</si>
  <si>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</si>
  <si>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Razem</t>
  </si>
  <si>
    <t>URZĘDY NACZELNYCH ORGANÓW WŁADZY PAŃSTWOWEJ, KONTROLI I OCHRONY PRAWA ORAZ SĄDOWNICTWA</t>
  </si>
  <si>
    <t xml:space="preserve">BEZPIECZEŃSTWO PUBLICZNE I OCHRONA PRZECIWPOŻAROWA </t>
  </si>
  <si>
    <t>Razem 754</t>
  </si>
  <si>
    <t>DOCHODY OD OSÓB PRAWNYCH,OD OSÓB FIZYCZNYCH I OD JEDNOSTEK NIEPOSIADAJĄCYCH OSOBOWOŚCI PRAWNEJ ORAZ WYDATKI ZWIĄZANE Z ICH POBOREM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</si>
  <si>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</si>
  <si>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</si>
  <si>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</si>
  <si>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</si>
  <si>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</si>
  <si>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</si>
  <si>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</si>
  <si>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</si>
  <si>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Wpływy z opłaty eksploatacyjnej</t>
  </si>
  <si>
    <t>Wpływy z opłat za zezwolenia na sprzedaż alkoholu</t>
  </si>
  <si>
    <t>Wpływy z innych lokalnych opłat pobieranych przez jednostki samorządu terytorialnego na podstawie odrębnych ustaw</t>
  </si>
  <si>
    <t>Podatek od działalności gospodarczej osób fizycznych, opłacany w formie karty podatkowej</t>
  </si>
  <si>
    <t>Podatek od czynności cywilnoprawnych</t>
  </si>
  <si>
    <t>Wpływy z różnych opłat</t>
  </si>
  <si>
    <t>Odsetki od nieterminowych wpłat z tytułu podatków i opłat</t>
  </si>
  <si>
    <t>Razem 756</t>
  </si>
  <si>
    <t>RÓZNE ROZLICZENIA</t>
  </si>
  <si>
    <t>Subwencje ogólne z budżetu państwa</t>
  </si>
  <si>
    <t>Razem 758</t>
  </si>
  <si>
    <t>OŚWIATA I WYCHOWANIE</t>
  </si>
  <si>
    <t xml:space="preserve">Wpływy z różnych dochodów </t>
  </si>
  <si>
    <t>Razem 801</t>
  </si>
  <si>
    <t>POMOC SPOŁECZNA</t>
  </si>
  <si>
    <t>Dotacje celowe otrzymane z budżetu państwa na realizację własnych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</si>
  <si>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</si>
  <si>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Razem 852</t>
  </si>
  <si>
    <t>GOSPODARKA KOMUNALNA I OCHRONA ŚRODOWISKA</t>
  </si>
  <si>
    <t>Wpływy  z opłaty produktowej</t>
  </si>
  <si>
    <t>Razem 900</t>
  </si>
  <si>
    <t>Dochody ogółem</t>
  </si>
  <si>
    <t xml:space="preserve">                                                                                           * nazwa źródła dochodów wg nazw paragrafów</t>
  </si>
  <si>
    <t xml:space="preserve"> Załącznik nr 2 do uchwały budżetowej</t>
  </si>
  <si>
    <t xml:space="preserve"> na rok 2012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</si>
  <si>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</si>
  <si>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Rozdział</t>
  </si>
  <si>
    <t>Nazwa działu i rozdziału</t>
  </si>
  <si>
    <t>Planowane wydatki na 2012 r</t>
  </si>
  <si>
    <t>O1010</t>
  </si>
  <si>
    <t>Infrastruktura wodociągowa i sanitarna wsi</t>
  </si>
  <si>
    <t>O1030</t>
  </si>
  <si>
    <t>Izby rolnicze</t>
  </si>
  <si>
    <t>Razem O10</t>
  </si>
  <si>
    <t>PRZETWÓRSTWO PRZEMYSŁOWE</t>
  </si>
  <si>
    <t>Rozwój przedsiębiorczości</t>
  </si>
  <si>
    <t>Razem 150</t>
  </si>
  <si>
    <t>TRANSPORT I ŁĄCZNOŚĆ</t>
  </si>
  <si>
    <t>Drogi publiczne  gminne</t>
  </si>
  <si>
    <t>Razem 600</t>
  </si>
  <si>
    <t>TURYSTYKA</t>
  </si>
  <si>
    <t>Pozostała działalność</t>
  </si>
  <si>
    <t>Razem 630</t>
  </si>
  <si>
    <t>Gospodarka gruntami i nieruchomościami</t>
  </si>
  <si>
    <t>DZIAŁALNOŚĆ USŁUGOWA</t>
  </si>
  <si>
    <t>Plany zagospodarowania przestrzennego</t>
  </si>
  <si>
    <t>Cmentarze</t>
  </si>
  <si>
    <t>Razem 710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</si>
  <si>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</si>
  <si>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</si>
  <si>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</si>
  <si>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</si>
  <si>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Razem 750</t>
  </si>
  <si>
    <t xml:space="preserve">Urzędy naczelnych organów władzy państwowej, kontroli i ochrony prawa </t>
  </si>
  <si>
    <t>Razem 751</t>
  </si>
  <si>
    <t>BEZPIECZEŃSTWO PUBLICZNE I OCHRONA PRZECIWPOŻAROWA</t>
  </si>
  <si>
    <t>Komendy Wojewódzkie Policji</t>
  </si>
  <si>
    <t>Ochotnicze Straże Pożarne</t>
  </si>
  <si>
    <t>Obrona cywilna</t>
  </si>
  <si>
    <t>OBSŁUGA DŁUGU PUBLICZNEGO</t>
  </si>
  <si>
    <t>Obsługa papierów wartościowych, kredytów i pożyczek jednostek samorządu terytorialnego</t>
  </si>
  <si>
    <t>Razem 757</t>
  </si>
  <si>
    <t>Rezerwy ogólne i celowe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</si>
  <si>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</si>
  <si>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</si>
  <si>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</si>
  <si>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</si>
  <si>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</si>
  <si>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</si>
  <si>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Stołówki szkolne i przedszkolne</t>
  </si>
  <si>
    <t>OCHRONA ZDROWIA</t>
  </si>
  <si>
    <t>Programy polityki zdrowotnej</t>
  </si>
  <si>
    <t>Zwalczanie narkomanii</t>
  </si>
  <si>
    <t>Przeciwdziałanie alkoholizmowi</t>
  </si>
  <si>
    <t>Razem 851</t>
  </si>
  <si>
    <t>Domy pomocy społecznej</t>
  </si>
  <si>
    <t>Świadczenia rodzinne,świadczenia z funduszu alimentacyjnego oraz składki za ubezpieczenia emerytalne i rentowe z ubezpieczenia społecznego</t>
  </si>
  <si>
    <t>Składki na ubezpieczenia zdrowotne opłacane za osoby pobierające niektóre świadczenia z pomocy społecznej.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</si>
  <si>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</si>
  <si>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</si>
  <si>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</si>
  <si>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</si>
  <si>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</si>
  <si>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</si>
  <si>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Pomoc materialna dla uczniów</t>
  </si>
  <si>
    <t>Razem 854</t>
  </si>
  <si>
    <t>Oczyszczanie miast i wsi</t>
  </si>
  <si>
    <t>Oświetlenie ulic, placów i dróg</t>
  </si>
  <si>
    <t>Zakłady gospodarki komunalnej</t>
  </si>
  <si>
    <t>Wpływy i wydatki związane z gromadzeniem środków z opłat i kar za korzystanie ze środowiska</t>
  </si>
  <si>
    <t>Wpływy i wydatki związane z gromadzeniem środków z opłat produktowych</t>
  </si>
  <si>
    <t>KULTURA I OCHRONA DZIEDZICTWA NARODOWEGO</t>
  </si>
  <si>
    <t>Domy i ośrodki kultury, świetlice i kluby</t>
  </si>
  <si>
    <t>Biblioteki</t>
  </si>
  <si>
    <t>Razem 921</t>
  </si>
  <si>
    <t>Ogółem wydatki</t>
  </si>
  <si>
    <t xml:space="preserve">       Załącznik nr 2a do uchwały budżetowej</t>
  </si>
  <si>
    <t xml:space="preserve">       na rok 2012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</si>
  <si>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</si>
  <si>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</si>
  <si>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</si>
  <si>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</si>
  <si>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</si>
  <si>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</si>
  <si>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</si>
  <si>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</si>
  <si>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</si>
  <si>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Drogi publiczne i gminne</t>
  </si>
  <si>
    <t>URZĘDY NACZELNYCH ORGANÓW WŁADZY PAŃSTWOWEJ,KONTROLI I OCHRONY PRAWA ORAZ SĄDOWNICTWA</t>
  </si>
  <si>
    <t>Urzędy naczelnych organów władzy państwowej, kontroli i ochrony prawa</t>
  </si>
  <si>
    <t>Szkoła podstawowa</t>
  </si>
  <si>
    <t xml:space="preserve">Usługi opiekuńcze </t>
  </si>
  <si>
    <t>Wpływy i wydatki związane z gromadzeniem środków z opłat i kar za korzystanie ze środków</t>
  </si>
  <si>
    <t xml:space="preserve">                         Załącznik nr 2b do uchwały budżetowej na rok 2012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</si>
  <si>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</si>
  <si>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</si>
  <si>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</si>
  <si>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</si>
  <si>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</si>
  <si>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</si>
  <si>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</si>
  <si>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>Komendy wojewódzkie Policji</t>
  </si>
  <si>
    <t>Ochotnicze straże pożarne</t>
  </si>
  <si>
    <t xml:space="preserve">                                                                                     Załącznik nr 3 do uchwały budżetowej</t>
  </si>
  <si>
    <t xml:space="preserve">               na rok 2012</t>
  </si>
  <si>
    <t>Przychody i rozchody budżetu w 2012 r.</t>
  </si>
  <si>
    <t>Lp.</t>
  </si>
  <si>
    <t>Treść</t>
  </si>
  <si>
    <t>Klasyfikacja
§</t>
  </si>
  <si>
    <t>Kwota 2012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</si>
  <si>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</si>
  <si>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</si>
  <si>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</si>
  <si>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</si>
  <si>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</si>
  <si>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</si>
  <si>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</si>
  <si>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</si>
  <si>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</si>
  <si>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</si>
  <si>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</si>
  <si>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</si>
  <si>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</si>
  <si>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</si>
  <si>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</si>
  <si>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</si>
  <si>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</si>
  <si>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</si>
  <si>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</si>
  <si>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</si>
  <si>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</si>
  <si>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</si>
  <si>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</si>
  <si>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</si>
  <si>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</si>
  <si>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</si>
  <si>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</si>
  <si>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</si>
  <si>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</si>
  <si>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</si>
  <si>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</si>
  <si>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</si>
  <si>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</si>
  <si>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</si>
  <si>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</si>
  <si>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</si>
  <si>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</si>
  <si>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</si>
  <si>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</si>
  <si>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</si>
  <si>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</si>
  <si>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Załącznik nr 4 do uchwały budżetowej</t>
  </si>
  <si>
    <t xml:space="preserve">                    na rok 2012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</si>
  <si>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</si>
  <si>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</si>
  <si>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</si>
  <si>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</si>
  <si>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</si>
  <si>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</si>
  <si>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</si>
  <si>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Urzędy wojewódzkie - finansowanie zadań zleconych do wykonanie gminie z administracji rządowej- wypłata
wynagrodzeń osobowych, składek ZUS i Funduszu
Pracy</t>
  </si>
  <si>
    <t>Urzędy naczelnych organów władzy państwowej, kontroli i ochrony prawa – prowadzenie i aktualizacja stałego rejestru wyborców</t>
  </si>
  <si>
    <t>Obrona cywilna - zakup map do planów obrony cywilnej, spraw obronnych i zarządzania kryzysowego</t>
  </si>
  <si>
    <t>Składki na ubezpieczenia zdrowotne opłacane za osoby pobierające niektóre świadczenia z pomocy społecznej</t>
  </si>
  <si>
    <t xml:space="preserve">                                                        Załącznik nr 5 do uchwały budżetowej</t>
  </si>
  <si>
    <t xml:space="preserve">                                                        na rok 2012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</si>
  <si>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</si>
  <si>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</si>
  <si>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</si>
  <si>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</si>
  <si>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Dochody                                                                                                                     108 000,00</t>
  </si>
  <si>
    <t>II.</t>
  </si>
  <si>
    <t>Wydatki                                                                                                                    108 000,00</t>
  </si>
  <si>
    <t xml:space="preserve">                                         Załącznik nr 6 do uchwały budżetowej</t>
  </si>
  <si>
    <t xml:space="preserve">                                         na rok 2012</t>
  </si>
  <si>
    <t>Wydatki na realizację zadań określonych w gminnym programie przeciwdziałania narkomanii</t>
  </si>
  <si>
    <t xml:space="preserve">                                                                                 </t>
  </si>
  <si>
    <t>Załącznik nr 7 do uchwały budżetowej</t>
  </si>
  <si>
    <t>na rok 2012</t>
  </si>
  <si>
    <t>Wydatki na 2012 rok obejmujące zadania jednostek pomocniczych gminy, w tym realizowane w ramach funduszu sołeckiego</t>
  </si>
  <si>
    <t>Nazwa sołectwa lub innej jednostki pomocniczej</t>
  </si>
  <si>
    <t>Nazwa zadania, przedsięwzięcia</t>
  </si>
  <si>
    <t>Planowane wydatki</t>
  </si>
  <si>
    <t>w tym</t>
  </si>
  <si>
    <t>Łączne</t>
  </si>
  <si>
    <t>wydatki</t>
  </si>
  <si>
    <t>Gaśno</t>
  </si>
  <si>
    <t>Remont drogi gminnej na terenie sołectwa.</t>
  </si>
  <si>
    <t>Zwoleń</t>
  </si>
  <si>
    <t>Zakup i zamontowanie ,, Ogródka jordanowskiego” na placu zabaw przy szkole.</t>
  </si>
  <si>
    <t>Zakup 4 kompletów strojów regionalnych.</t>
  </si>
  <si>
    <t>Baby Dolne - Rybne</t>
  </si>
  <si>
    <t>Remont świetlicy wiejskiej w Solcu (wymiana okien).</t>
  </si>
  <si>
    <t>Krzywie</t>
  </si>
  <si>
    <t>Wykonanie boiska wiejskiego z placem zabaw.</t>
  </si>
  <si>
    <t>Bielawy</t>
  </si>
  <si>
    <t>Naprawa powierzchni drogi gminnej na terenie sołectwa.</t>
  </si>
  <si>
    <t>Niecki</t>
  </si>
  <si>
    <t>Remont dróg gminnych na terenie sołectwa.</t>
  </si>
  <si>
    <t>Huta Nowa - Aleksandrynów - Zuzinów</t>
  </si>
  <si>
    <t xml:space="preserve">Remont drogi gminnej na terenie sołectwa. </t>
  </si>
  <si>
    <t>Sałki - Lipa - Ruszków</t>
  </si>
  <si>
    <t>Kazimierzów</t>
  </si>
  <si>
    <t>Budowa sanitariatów przy świetlicy wiejskiej.</t>
  </si>
  <si>
    <t>Jastrzębia</t>
  </si>
  <si>
    <t>Górki Pierwsze - Marianka</t>
  </si>
  <si>
    <t>Zakup kruszywa na drogę gminną we wsi Górki Pierwsze (przed podziałem Nr 102)</t>
  </si>
  <si>
    <t>Gorzewo - Marianów</t>
  </si>
  <si>
    <t>Zakup kruszywa na remont dróg gminnych w sołectwie.</t>
  </si>
  <si>
    <t>Rębów</t>
  </si>
  <si>
    <t>Osiny</t>
  </si>
  <si>
    <t>Anielin</t>
  </si>
  <si>
    <t>Remont drogi gminnej Anielin – Leśniewice</t>
  </si>
  <si>
    <t>Sierakówek – Kleniew</t>
  </si>
  <si>
    <t>Remont drogi gminnej na terenie sołectwa (kontynuacja)</t>
  </si>
  <si>
    <t>Strzałki - Osada</t>
  </si>
  <si>
    <t>Nowa Wieś</t>
  </si>
  <si>
    <t>Białotarsk</t>
  </si>
  <si>
    <t>Utwardzenie drogi gminnej (od drogi asfaltowej Dąbrówka do drogi asfaltowej Białotarsk)</t>
  </si>
  <si>
    <t>Klusek</t>
  </si>
  <si>
    <t>Częściowa modernizacja drogi gminnej Nr dz. 387</t>
  </si>
  <si>
    <t>Marianów Sierakowski</t>
  </si>
  <si>
    <t>Mysłownia Nowa</t>
  </si>
  <si>
    <t>Zakup kruszywa do remontu nawierzchni drogi gminnej</t>
  </si>
  <si>
    <t>Skrzany</t>
  </si>
  <si>
    <t>Zaborów Stary - Stanisławów</t>
  </si>
  <si>
    <t>Budy Kozickie</t>
  </si>
  <si>
    <t>Remont drogi gminnej Budy Kozickie – Ratajki.</t>
  </si>
  <si>
    <t>Kiełpieniec</t>
  </si>
  <si>
    <t>Zakup kruszywa na remont drogi gminnej w m.  Kiełpieniec</t>
  </si>
  <si>
    <t>Baby Górne - Zieleniec</t>
  </si>
  <si>
    <t xml:space="preserve"> Remont dróg gminnych na terenie sołectwa.</t>
  </si>
  <si>
    <t>Leśniewice - Lisica</t>
  </si>
  <si>
    <t>Utwardzenie placu przy świetlicy wiejskiej w Leśniewicach</t>
  </si>
  <si>
    <t>Łokietnica</t>
  </si>
  <si>
    <t>Gulewo</t>
  </si>
  <si>
    <t>Górki Drugie</t>
  </si>
  <si>
    <t>Remont drogi gminnej oraz jej utwardzenie.</t>
  </si>
  <si>
    <t>Józefków</t>
  </si>
  <si>
    <t>Halinów</t>
  </si>
  <si>
    <t>Podgórze</t>
  </si>
  <si>
    <t>Remont drogi gminnej-utwardzenie</t>
  </si>
  <si>
    <t>Emilianów</t>
  </si>
  <si>
    <t>Wykonanie placu zabaw przy szkole we wsi Stefanów(utwardzenie)</t>
  </si>
  <si>
    <t>Feliksów</t>
  </si>
  <si>
    <t>Remont drogi gminnej na terenie sołectwa</t>
  </si>
  <si>
    <t>Sieraków</t>
  </si>
  <si>
    <t>Podbudowa i utwardzenie tłuczniem drogi gminnej Sieraków – Nowa Wieś</t>
  </si>
  <si>
    <t>Kozice - Polesie</t>
  </si>
  <si>
    <t>Dalszy etap wykonania boiska (dokończenie ogrodzenia, postawienie dwóch ławek. Oświetlenie boiska, zakup wykaszarki)</t>
  </si>
  <si>
    <t>Zaborów Nowy - Huta Zaborowska</t>
  </si>
  <si>
    <t>Remont budynku gminnego w m. Zaborów Nowy.</t>
  </si>
  <si>
    <t>Dąbrówka</t>
  </si>
  <si>
    <t>Remont budynku gminnego , zakup wyposażenia do świetlicy wiejskiej</t>
  </si>
  <si>
    <t>Miałkówek - Budy Lucieńskie</t>
  </si>
  <si>
    <t>Remont drogi gminnej nr 18/2 we wsi Budy Lucieńskie</t>
  </si>
  <si>
    <t>Choinek</t>
  </si>
  <si>
    <t>Remonty drogi gminnej na terenie sołectwa</t>
  </si>
  <si>
    <t>Lucień</t>
  </si>
  <si>
    <t>Utwardzenie placu i dróg gminnych</t>
  </si>
  <si>
    <t>Rogożewek</t>
  </si>
  <si>
    <t>Wykonanie placu zabaw przy szkole we wsi Stefanów (zakup wyposażenia, utwardzenie placu)</t>
  </si>
  <si>
    <t>Bolesławów</t>
  </si>
  <si>
    <t>Wykonanie placu zabaw przy szkole we wsi Stefanów (ogrodzenie,utwardzenie placu)</t>
  </si>
  <si>
    <t>Helenów</t>
  </si>
  <si>
    <t>Remont dróg gminny na terenie sołectwa</t>
  </si>
  <si>
    <t>Solec-Wrząca</t>
  </si>
  <si>
    <t>Remont świetlicy wiejskiej w Solcu (wymiana podłogi).</t>
  </si>
  <si>
    <t>Stefanów</t>
  </si>
  <si>
    <t>Wykonanie placu zabaw przy szkole (zakup wyposażenia, utwardzenie placu)</t>
  </si>
  <si>
    <t>Jaworek</t>
  </si>
  <si>
    <t>Sokołów</t>
  </si>
  <si>
    <t>Remont budynku gminnego (podłączenie wody i montaż instalacji wodnej i kanalizacyjnej)</t>
  </si>
  <si>
    <t xml:space="preserve">Białe - Antoninów          </t>
  </si>
  <si>
    <t>Budowa chodnika przy drodze gminnej do kościoła w Białem</t>
  </si>
  <si>
    <t>Bierzewice</t>
  </si>
  <si>
    <t>Budowa placu zabaw</t>
  </si>
  <si>
    <t>Legarda</t>
  </si>
  <si>
    <t>Doposażenie świetlicy wiejskiej.</t>
  </si>
  <si>
    <t>Planowane wydatki bieżące:</t>
  </si>
  <si>
    <t>Planowane wydatki majątkowe:</t>
  </si>
  <si>
    <t>Dz. 600-60016 – 326.827,84zł</t>
  </si>
  <si>
    <t>Dz. 600-60016 – 11.674,04zł</t>
  </si>
  <si>
    <t>Dz. 700-70005 – 56.941,16zł</t>
  </si>
  <si>
    <t>Dz. 700-70005 – 46.036,59zł</t>
  </si>
  <si>
    <t>Dz. 750-75023 – 2.000,00zł</t>
  </si>
  <si>
    <t>Dz. 801-80101 – 31.616,34zł</t>
  </si>
  <si>
    <t>Dz. 921-92109 – 12.795,27zł</t>
  </si>
  <si>
    <t>Łącznie wydatki bieżące: 398.564,27zł</t>
  </si>
  <si>
    <t>Łącznie wydatki majątkowe: 89.326,97zł</t>
  </si>
  <si>
    <t xml:space="preserve">                                                       Załącznik nr 8 do uchwały budżetowej </t>
  </si>
  <si>
    <t xml:space="preserve">                                                       na rok 2012</t>
  </si>
  <si>
    <t>Dotacje celowe dla podmiotów zaliczanych do sektora finansów publicznych w 2012 r.</t>
  </si>
  <si>
    <t>Kwota dotacji</t>
  </si>
  <si>
    <t>Jednostki sektora finansów publicznych</t>
  </si>
  <si>
    <t>Nazwa jednostki</t>
  </si>
  <si>
    <t>Gmina Miasta Gostynina</t>
  </si>
  <si>
    <t>Samorząd Województwa Mazowieckiego</t>
  </si>
  <si>
    <t xml:space="preserve">                                                       Załącznik nr 9 do uchwały budżetowej </t>
  </si>
  <si>
    <t>Dotacje podmiotowe w 2012 r.</t>
  </si>
  <si>
    <t>Nazwa instytucji</t>
  </si>
  <si>
    <t>Gminne Centrum Kultury I Tradycji Wsi Gminy Gostynin w Białem</t>
  </si>
  <si>
    <t>Gminna Biblioteka Publiczna w Gostyninie z/s w Solcu</t>
  </si>
  <si>
    <t xml:space="preserve">                    Załącznik nr 10 do uchwały budżetowej</t>
  </si>
  <si>
    <t xml:space="preserve">Wydatki na zadania inwestycyjne na 2012 rok </t>
  </si>
  <si>
    <t>Rozdz.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</si>
  <si>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</si>
  <si>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</si>
  <si>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</si>
  <si>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2012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</si>
  <si>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</si>
  <si>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</si>
  <si>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</si>
  <si>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</si>
  <si>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</si>
  <si>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oczyszczalni ścieków w Sokołowie – I etap</t>
  </si>
  <si>
    <t xml:space="preserve">A.      
B. 
C. 
</t>
  </si>
  <si>
    <t>Przebudowa kanalizacji sanitarnej we wsi Sokołów</t>
  </si>
  <si>
    <t xml:space="preserve">A.      
B. 400 000,00
C. </t>
  </si>
  <si>
    <t>Rozbudowa oczyszczalni ścieków w m. Lucień</t>
  </si>
  <si>
    <t xml:space="preserve">A.      
B.600 000,00
C. 
</t>
  </si>
  <si>
    <t>Przebudowa i rozbudowa stacji uzdatniania wody w m. Sieraków</t>
  </si>
  <si>
    <t xml:space="preserve">A.      
B.1 200 000,00
C. 
</t>
  </si>
  <si>
    <t>Rozbudowa sieci wodociągowych na terenie gminy min. w m. : Klusek, Gorzewo</t>
  </si>
  <si>
    <t xml:space="preserve">A.      
B.
C.
</t>
  </si>
  <si>
    <t>Budowa przydomowych oczyszczalni ścieków na terenie gminy  – 50szt.</t>
  </si>
  <si>
    <t xml:space="preserve">A.      
B. 
C. 210 000,00   </t>
  </si>
  <si>
    <t xml:space="preserve">Rozbudowa sieci kanalizacji sanitarnej na terenie gminy min. w m.: Bierzewice, Dąbrówka, Górki Drugie </t>
  </si>
  <si>
    <t xml:space="preserve">Razem 010 </t>
  </si>
  <si>
    <t>A.      
B. 2 200 000,00
C. 210 000,00</t>
  </si>
  <si>
    <t>Przebudowa drogi gminnej Nagodów – Rumunki</t>
  </si>
  <si>
    <t>A.      
B. 
C.</t>
  </si>
  <si>
    <t>Przebudowa nawierzchni drogi gminnej w m. Gulewo</t>
  </si>
  <si>
    <t xml:space="preserve">Przebudowa nawierzchni drogi gminnej w m. Rogożewek </t>
  </si>
  <si>
    <t>A.      
B.
C.</t>
  </si>
  <si>
    <t>Projekt budowlany drogi  gminnej w m. Białe-Antoninów</t>
  </si>
  <si>
    <t>A.    
B.
C.</t>
  </si>
  <si>
    <t>Budowa chodnika przy drodze gminnej do kościoła w Białem – Fundusz sołecki Białe-Antoninów</t>
  </si>
  <si>
    <t xml:space="preserve">A.                             B.                              C.  </t>
  </si>
  <si>
    <t>Budowa parkingu i zagospodarowanie terenu przy budynku gminnym gdzie mieści się wiejski ośrodek zdrowia w m. Lucień</t>
  </si>
  <si>
    <t>A.      
B.
C.15 000,00</t>
  </si>
  <si>
    <t>Termomodernizacja budynku gminnego mieszkalnego w m.Jastrzębia 51</t>
  </si>
  <si>
    <t>Termomodernizacja budynku gminnego  mieszkalnego w m. Skrzany 11</t>
  </si>
  <si>
    <t>Przebudowa budynku mieszkalnego gminnego w m. Józefków wraz z  wymianą stolarki oraz pokrycia dachowego</t>
  </si>
  <si>
    <t>Zmiana sposobu użytkowania budynku gminnego po mleczarni na lokale mieszkalne, budowa dwóch budynków wielorodzinnych mieszkalnych oraz zagospodarowanie terenu. Opracowanie dokumentacji projektowej.</t>
  </si>
  <si>
    <t>Budowa placu zabaw  w m. Bierzewice</t>
  </si>
  <si>
    <t>A.      
B.110 000,00
C.</t>
  </si>
  <si>
    <t>Przebudowa świetlicy wiejskiej wraz zagospodarowaniem pomieszczenia w m. Solec.</t>
  </si>
  <si>
    <t xml:space="preserve">A.      
B.75 000,00
C.
</t>
  </si>
  <si>
    <t>Budowa sanitariatów przy świetlicy wiejskiej – Fundusz sołecki Kazimierzów</t>
  </si>
  <si>
    <t>Utwardzenie placu przy świetlicy wiejskiej w Leśniewicach – Fundusz sołecki Leśniewice</t>
  </si>
  <si>
    <t>Dalszy etap wykonania boiska (dokończenie ogrodzenia, postawienie dwóch ławek. Oświetlenie boiska, zakup wykaszarki) – Fundusz sołecki Kozice – Polesie</t>
  </si>
  <si>
    <t>Budowa placu zabaw w m. Bierzewice– Fundusz sołecki Bierzewice</t>
  </si>
  <si>
    <t>A.      
B.185 000,00
C.15 000,00</t>
  </si>
  <si>
    <t>Zakup sprzętu komputerowego</t>
  </si>
  <si>
    <t>A.      
B 0,00
C.</t>
  </si>
  <si>
    <t>Zakup samochodu strażackiego</t>
  </si>
  <si>
    <t>Zmiana sposobu użytkowania części poddasza na sale lekcyjne w budynku Zespołu Szkoły Podstawowej i Gimnazjum w Solcu</t>
  </si>
  <si>
    <t xml:space="preserve">A.   
B. 
C.
</t>
  </si>
  <si>
    <t>Budowa boiska sportowego przy szkole w miejscowości Stefanów</t>
  </si>
  <si>
    <t xml:space="preserve">A.    
B.95 000,00 
C.
</t>
  </si>
  <si>
    <t>Budowa placu zabaw przy budynku Szkoły Podstawowej w Sokołowie</t>
  </si>
  <si>
    <t xml:space="preserve">A.59 212,50     
B.  
C.
</t>
  </si>
  <si>
    <t>Budowa placu zabaw przy budynku Szkoły Podstawowej w Teodorowie</t>
  </si>
  <si>
    <t xml:space="preserve">A.59 212,50   
B. 
C.
</t>
  </si>
  <si>
    <t>Termomodernizacja budynku szkoły w m. Zwoleń</t>
  </si>
  <si>
    <t xml:space="preserve">A.      
B. 128 350,00
C.
</t>
  </si>
  <si>
    <t>Zakup i zamontowanie ,, Ogródka jordanowskiego” na placu zabaw przy szkole – Fundusz sołecki Zwoleń</t>
  </si>
  <si>
    <t>Wykonanie placu zabaw przy szkole (zakup wyposażenia, utwardzenie placu) – Fundusz sołecki Stefanów</t>
  </si>
  <si>
    <t>Wykonanie placu zabaw przy szkole we wsi Stefanów (ogrodzenie,utwardzenie placu) – Fundusz sołecki Bolesławów</t>
  </si>
  <si>
    <t>Wykonanie placu zabaw przy szkole we wsi Stefanów (zakup wyposażenia, utwardzenie placu) Fundusz sołecki Rogożewek</t>
  </si>
  <si>
    <t>A.                            B.  223 350,00
C.</t>
  </si>
  <si>
    <t xml:space="preserve">A.    118 425,00 
B.   2.608.350,00
C.    225 000,00    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</si>
  <si>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</si>
  <si>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</si>
  <si>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</si>
  <si>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</si>
  <si>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</si>
  <si>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~ Wprowadzono do budżetu w poz. 6 kol.9 poz. c kwotę: 210.000,00zł – wpłaty, pozostałe środki. Pozostałe środki z kol. 9 będą wprowadzane </t>
  </si>
  <si>
    <t>sukcesywnie po podpisaniu umów.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</si>
</sst>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color indexed="8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5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i/>
      <u val="single"/>
      <sz val="10.5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color indexed="8"/>
      <name val="Arial CE"/>
      <family val="2"/>
    </font>
    <font>
      <u val="single"/>
      <sz val="9"/>
      <name val="Times New Roman"/>
      <family val="1"/>
    </font>
    <font>
      <sz val="10"/>
      <name val="Lucida Sans Unicode"/>
      <family val="2"/>
    </font>
    <font>
      <i/>
      <sz val="10"/>
      <name val="Lucida Sans Unicode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9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2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5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16" borderId="10" xfId="0" applyFont="1" applyFill="1" applyBorder="1" applyAlignment="1">
      <alignment horizontal="center" vertical="center"/>
    </xf>
    <xf numFmtId="0" fontId="20" fillId="16" borderId="11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vertical="center"/>
    </xf>
    <xf numFmtId="4" fontId="19" fillId="6" borderId="10" xfId="0" applyNumberFormat="1" applyFont="1" applyFill="1" applyBorder="1" applyAlignment="1">
      <alignment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20" fillId="6" borderId="12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/>
    </xf>
    <xf numFmtId="0" fontId="23" fillId="0" borderId="10" xfId="0" applyFont="1" applyBorder="1" applyAlignment="1">
      <alignment vertical="center" wrapText="1"/>
    </xf>
    <xf numFmtId="4" fontId="20" fillId="6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Border="1" applyAlignment="1">
      <alignment/>
    </xf>
    <xf numFmtId="4" fontId="24" fillId="17" borderId="10" xfId="0" applyNumberFormat="1" applyFont="1" applyFill="1" applyBorder="1" applyAlignment="1">
      <alignment/>
    </xf>
    <xf numFmtId="0" fontId="20" fillId="6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17" borderId="10" xfId="0" applyFont="1" applyFill="1" applyBorder="1" applyAlignment="1">
      <alignment vertical="center" wrapText="1"/>
    </xf>
    <xf numFmtId="4" fontId="19" fillId="17" borderId="10" xfId="0" applyNumberFormat="1" applyFont="1" applyFill="1" applyBorder="1" applyAlignment="1">
      <alignment/>
    </xf>
    <xf numFmtId="4" fontId="20" fillId="9" borderId="10" xfId="0" applyNumberFormat="1" applyFont="1" applyFill="1" applyBorder="1" applyAlignment="1">
      <alignment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16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2" borderId="10" xfId="0" applyFont="1" applyFill="1" applyBorder="1" applyAlignment="1">
      <alignment horizontal="center" vertical="top" wrapText="1"/>
    </xf>
    <xf numFmtId="4" fontId="25" fillId="2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/>
    </xf>
    <xf numFmtId="0" fontId="26" fillId="2" borderId="10" xfId="0" applyFon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/>
    </xf>
    <xf numFmtId="0" fontId="25" fillId="2" borderId="10" xfId="0" applyFont="1" applyFill="1" applyBorder="1" applyAlignment="1">
      <alignment/>
    </xf>
    <xf numFmtId="4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4" fontId="26" fillId="9" borderId="10" xfId="0" applyNumberFormat="1" applyFont="1" applyFill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5" fillId="16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top" wrapText="1"/>
    </xf>
    <xf numFmtId="4" fontId="19" fillId="6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4" fontId="19" fillId="0" borderId="10" xfId="0" applyNumberFormat="1" applyFont="1" applyBorder="1" applyAlignment="1">
      <alignment horizontal="right" vertical="top" wrapText="1"/>
    </xf>
    <xf numFmtId="4" fontId="20" fillId="0" borderId="10" xfId="0" applyNumberFormat="1" applyFont="1" applyBorder="1" applyAlignment="1">
      <alignment horizontal="right" vertical="top" wrapText="1"/>
    </xf>
    <xf numFmtId="0" fontId="20" fillId="6" borderId="12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4" fontId="35" fillId="0" borderId="10" xfId="0" applyNumberFormat="1" applyFont="1" applyBorder="1" applyAlignment="1">
      <alignment vertical="top" wrapText="1"/>
    </xf>
    <xf numFmtId="4" fontId="20" fillId="9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16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top" wrapText="1"/>
    </xf>
    <xf numFmtId="0" fontId="31" fillId="6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4" fontId="31" fillId="0" borderId="10" xfId="0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left" vertical="top" wrapText="1"/>
    </xf>
    <xf numFmtId="4" fontId="30" fillId="0" borderId="10" xfId="0" applyNumberFormat="1" applyFont="1" applyBorder="1" applyAlignment="1">
      <alignment horizontal="right" vertical="top" wrapText="1"/>
    </xf>
    <xf numFmtId="0" fontId="30" fillId="9" borderId="10" xfId="0" applyFont="1" applyFill="1" applyBorder="1" applyAlignment="1">
      <alignment horizontal="center" vertical="top" wrapText="1"/>
    </xf>
    <xf numFmtId="4" fontId="30" fillId="6" borderId="10" xfId="0" applyNumberFormat="1" applyFont="1" applyFill="1" applyBorder="1" applyAlignment="1">
      <alignment vertical="top" wrapText="1"/>
    </xf>
    <xf numFmtId="0" fontId="31" fillId="0" borderId="10" xfId="0" applyFont="1" applyBorder="1" applyAlignment="1">
      <alignment horizontal="left" vertical="top" wrapText="1"/>
    </xf>
    <xf numFmtId="4" fontId="31" fillId="6" borderId="10" xfId="0" applyNumberFormat="1" applyFont="1" applyFill="1" applyBorder="1" applyAlignment="1">
      <alignment vertical="top" wrapText="1"/>
    </xf>
    <xf numFmtId="0" fontId="30" fillId="17" borderId="10" xfId="0" applyFont="1" applyFill="1" applyBorder="1" applyAlignment="1">
      <alignment horizontal="center" vertical="top" wrapText="1"/>
    </xf>
    <xf numFmtId="0" fontId="31" fillId="17" borderId="10" xfId="0" applyFont="1" applyFill="1" applyBorder="1" applyAlignment="1">
      <alignment horizontal="center" vertical="top" wrapText="1"/>
    </xf>
    <xf numFmtId="0" fontId="31" fillId="17" borderId="10" xfId="0" applyFont="1" applyFill="1" applyBorder="1" applyAlignment="1">
      <alignment horizontal="left" vertical="top" wrapText="1"/>
    </xf>
    <xf numFmtId="4" fontId="31" fillId="17" borderId="10" xfId="0" applyNumberFormat="1" applyFont="1" applyFill="1" applyBorder="1" applyAlignment="1">
      <alignment horizontal="right" vertical="top" wrapText="1"/>
    </xf>
    <xf numFmtId="4" fontId="31" fillId="0" borderId="10" xfId="0" applyNumberFormat="1" applyFont="1" applyBorder="1" applyAlignment="1">
      <alignment vertical="top" wrapText="1"/>
    </xf>
    <xf numFmtId="4" fontId="30" fillId="0" borderId="10" xfId="0" applyNumberFormat="1" applyFont="1" applyBorder="1" applyAlignment="1">
      <alignment vertical="top" wrapText="1"/>
    </xf>
    <xf numFmtId="4" fontId="30" fillId="9" borderId="10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4" fontId="3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0" fontId="31" fillId="0" borderId="14" xfId="0" applyFont="1" applyBorder="1" applyAlignment="1">
      <alignment vertical="center" wrapText="1"/>
    </xf>
    <xf numFmtId="4" fontId="25" fillId="0" borderId="0" xfId="0" applyNumberFormat="1" applyFont="1" applyAlignment="1">
      <alignment vertical="center"/>
    </xf>
    <xf numFmtId="4" fontId="31" fillId="0" borderId="13" xfId="0" applyNumberFormat="1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vertical="center" wrapText="1"/>
    </xf>
    <xf numFmtId="4" fontId="26" fillId="9" borderId="10" xfId="0" applyNumberFormat="1" applyFont="1" applyFill="1" applyBorder="1" applyAlignment="1">
      <alignment vertical="center"/>
    </xf>
    <xf numFmtId="0" fontId="25" fillId="9" borderId="1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4" fontId="25" fillId="0" borderId="17" xfId="0" applyNumberFormat="1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44" fillId="0" borderId="0" xfId="0" applyFont="1" applyAlignment="1">
      <alignment/>
    </xf>
    <xf numFmtId="0" fontId="26" fillId="16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0" fontId="25" fillId="6" borderId="13" xfId="0" applyFont="1" applyFill="1" applyBorder="1" applyAlignment="1">
      <alignment vertical="center"/>
    </xf>
    <xf numFmtId="4" fontId="26" fillId="6" borderId="13" xfId="0" applyNumberFormat="1" applyFont="1" applyFill="1" applyBorder="1" applyAlignment="1">
      <alignment vertical="center"/>
    </xf>
    <xf numFmtId="0" fontId="25" fillId="0" borderId="0" xfId="51" applyFont="1">
      <alignment/>
      <protection/>
    </xf>
    <xf numFmtId="0" fontId="25" fillId="0" borderId="0" xfId="51" applyFont="1" applyAlignment="1">
      <alignment/>
      <protection/>
    </xf>
    <xf numFmtId="0" fontId="25" fillId="0" borderId="0" xfId="51" applyFont="1" applyAlignment="1">
      <alignment horizontal="right"/>
      <protection/>
    </xf>
    <xf numFmtId="0" fontId="50" fillId="0" borderId="0" xfId="51" applyFont="1" applyAlignment="1">
      <alignment horizontal="center" vertical="center"/>
      <protection/>
    </xf>
    <xf numFmtId="0" fontId="25" fillId="0" borderId="0" xfId="51" applyFont="1" applyAlignment="1">
      <alignment vertical="center"/>
      <protection/>
    </xf>
    <xf numFmtId="0" fontId="51" fillId="16" borderId="14" xfId="51" applyFont="1" applyFill="1" applyBorder="1" applyAlignment="1">
      <alignment horizontal="center" vertical="center" wrapText="1"/>
      <protection/>
    </xf>
    <xf numFmtId="0" fontId="51" fillId="16" borderId="13" xfId="51" applyFont="1" applyFill="1" applyBorder="1" applyAlignment="1">
      <alignment horizontal="center" vertical="center" wrapText="1"/>
      <protection/>
    </xf>
    <xf numFmtId="0" fontId="52" fillId="0" borderId="10" xfId="51" applyFont="1" applyBorder="1" applyAlignment="1">
      <alignment horizontal="center" vertical="center"/>
      <protection/>
    </xf>
    <xf numFmtId="0" fontId="52" fillId="0" borderId="12" xfId="51" applyFont="1" applyBorder="1" applyAlignment="1">
      <alignment horizontal="center" vertical="center"/>
      <protection/>
    </xf>
    <xf numFmtId="0" fontId="53" fillId="0" borderId="10" xfId="51" applyFont="1" applyBorder="1" applyAlignment="1">
      <alignment horizontal="center" vertical="center"/>
      <protection/>
    </xf>
    <xf numFmtId="0" fontId="53" fillId="0" borderId="21" xfId="51" applyFont="1" applyBorder="1" applyAlignment="1">
      <alignment horizontal="center" vertical="center"/>
      <protection/>
    </xf>
    <xf numFmtId="0" fontId="53" fillId="0" borderId="10" xfId="51" applyFont="1" applyBorder="1" applyAlignment="1">
      <alignment horizontal="left" vertical="center" wrapText="1"/>
      <protection/>
    </xf>
    <xf numFmtId="0" fontId="53" fillId="0" borderId="10" xfId="51" applyFont="1" applyBorder="1" applyAlignment="1">
      <alignment vertical="top" wrapText="1"/>
      <protection/>
    </xf>
    <xf numFmtId="4" fontId="53" fillId="0" borderId="11" xfId="51" applyNumberFormat="1" applyFont="1" applyBorder="1" applyAlignment="1">
      <alignment horizontal="right" vertical="center"/>
      <protection/>
    </xf>
    <xf numFmtId="4" fontId="53" fillId="0" borderId="10" xfId="51" applyNumberFormat="1" applyFont="1" applyBorder="1" applyAlignment="1">
      <alignment horizontal="right" vertical="center"/>
      <protection/>
    </xf>
    <xf numFmtId="4" fontId="53" fillId="0" borderId="10" xfId="51" applyNumberFormat="1" applyFont="1" applyBorder="1" applyAlignment="1">
      <alignment horizontal="center" vertical="center"/>
      <protection/>
    </xf>
    <xf numFmtId="0" fontId="53" fillId="17" borderId="10" xfId="51" applyFont="1" applyFill="1" applyBorder="1" applyAlignment="1">
      <alignment horizontal="center" vertical="center"/>
      <protection/>
    </xf>
    <xf numFmtId="0" fontId="53" fillId="17" borderId="21" xfId="51" applyFont="1" applyFill="1" applyBorder="1" applyAlignment="1">
      <alignment horizontal="center" vertical="center"/>
      <protection/>
    </xf>
    <xf numFmtId="0" fontId="53" fillId="17" borderId="10" xfId="51" applyFont="1" applyFill="1" applyBorder="1" applyAlignment="1">
      <alignment horizontal="left" vertical="center" wrapText="1"/>
      <protection/>
    </xf>
    <xf numFmtId="0" fontId="53" fillId="17" borderId="10" xfId="51" applyFont="1" applyFill="1" applyBorder="1" applyAlignment="1">
      <alignment vertical="top" wrapText="1"/>
      <protection/>
    </xf>
    <xf numFmtId="4" fontId="53" fillId="17" borderId="11" xfId="51" applyNumberFormat="1" applyFont="1" applyFill="1" applyBorder="1" applyAlignment="1">
      <alignment horizontal="right" vertical="center"/>
      <protection/>
    </xf>
    <xf numFmtId="4" fontId="53" fillId="17" borderId="10" xfId="51" applyNumberFormat="1" applyFont="1" applyFill="1" applyBorder="1" applyAlignment="1">
      <alignment horizontal="right" vertical="center"/>
      <protection/>
    </xf>
    <xf numFmtId="4" fontId="53" fillId="17" borderId="10" xfId="51" applyNumberFormat="1" applyFont="1" applyFill="1" applyBorder="1" applyAlignment="1">
      <alignment horizontal="center" vertical="center"/>
      <protection/>
    </xf>
    <xf numFmtId="4" fontId="53" fillId="0" borderId="10" xfId="51" applyNumberFormat="1" applyFont="1" applyBorder="1" applyAlignment="1">
      <alignment horizontal="right" vertical="center" wrapText="1"/>
      <protection/>
    </xf>
    <xf numFmtId="4" fontId="53" fillId="0" borderId="12" xfId="51" applyNumberFormat="1" applyFont="1" applyBorder="1" applyAlignment="1">
      <alignment horizontal="center" vertical="center"/>
      <protection/>
    </xf>
    <xf numFmtId="0" fontId="54" fillId="0" borderId="10" xfId="51" applyFont="1" applyBorder="1" applyAlignment="1">
      <alignment vertical="top" wrapText="1"/>
      <protection/>
    </xf>
    <xf numFmtId="0" fontId="53" fillId="0" borderId="10" xfId="51" applyFont="1" applyBorder="1" applyAlignment="1">
      <alignment vertical="center" wrapText="1"/>
      <protection/>
    </xf>
    <xf numFmtId="4" fontId="53" fillId="0" borderId="11" xfId="51" applyNumberFormat="1" applyFont="1" applyBorder="1" applyAlignment="1">
      <alignment horizontal="right" vertical="center" wrapText="1"/>
      <protection/>
    </xf>
    <xf numFmtId="0" fontId="53" fillId="0" borderId="12" xfId="51" applyFont="1" applyBorder="1" applyAlignment="1">
      <alignment horizontal="center" vertical="center"/>
      <protection/>
    </xf>
    <xf numFmtId="0" fontId="53" fillId="0" borderId="22" xfId="51" applyFont="1" applyBorder="1" applyAlignment="1">
      <alignment horizontal="center" vertical="center"/>
      <protection/>
    </xf>
    <xf numFmtId="0" fontId="53" fillId="0" borderId="11" xfId="51" applyFont="1" applyBorder="1" applyAlignment="1">
      <alignment horizontal="left" vertical="center" wrapText="1"/>
      <protection/>
    </xf>
    <xf numFmtId="0" fontId="53" fillId="0" borderId="13" xfId="51" applyFont="1" applyBorder="1" applyAlignment="1">
      <alignment horizontal="center" vertical="center"/>
      <protection/>
    </xf>
    <xf numFmtId="0" fontId="53" fillId="0" borderId="23" xfId="51" applyFont="1" applyBorder="1" applyAlignment="1">
      <alignment horizontal="center" vertical="center"/>
      <protection/>
    </xf>
    <xf numFmtId="0" fontId="53" fillId="0" borderId="10" xfId="51" applyFont="1" applyFill="1" applyBorder="1" applyAlignment="1">
      <alignment horizontal="center" vertical="center"/>
      <protection/>
    </xf>
    <xf numFmtId="0" fontId="53" fillId="0" borderId="10" xfId="51" applyFont="1" applyBorder="1">
      <alignment/>
      <protection/>
    </xf>
    <xf numFmtId="4" fontId="53" fillId="17" borderId="11" xfId="51" applyNumberFormat="1" applyFont="1" applyFill="1" applyBorder="1" applyAlignment="1">
      <alignment horizontal="right" vertical="center" wrapText="1"/>
      <protection/>
    </xf>
    <xf numFmtId="4" fontId="53" fillId="17" borderId="10" xfId="51" applyNumberFormat="1" applyFont="1" applyFill="1" applyBorder="1" applyAlignment="1">
      <alignment horizontal="right" vertical="center" wrapText="1"/>
      <protection/>
    </xf>
    <xf numFmtId="0" fontId="53" fillId="0" borderId="10" xfId="51" applyFont="1" applyFill="1" applyBorder="1" applyAlignment="1">
      <alignment horizontal="left" vertical="center" wrapText="1"/>
      <protection/>
    </xf>
    <xf numFmtId="0" fontId="53" fillId="0" borderId="10" xfId="51" applyFont="1" applyBorder="1" applyAlignment="1">
      <alignment horizontal="left" vertical="top" wrapText="1"/>
      <protection/>
    </xf>
    <xf numFmtId="4" fontId="53" fillId="0" borderId="10" xfId="51" applyNumberFormat="1" applyFont="1" applyBorder="1" applyAlignment="1">
      <alignment vertical="center"/>
      <protection/>
    </xf>
    <xf numFmtId="4" fontId="53" fillId="0" borderId="10" xfId="51" applyNumberFormat="1" applyFont="1" applyBorder="1" applyAlignment="1">
      <alignment horizontal="right"/>
      <protection/>
    </xf>
    <xf numFmtId="0" fontId="53" fillId="0" borderId="12" xfId="51" applyFont="1" applyBorder="1" applyAlignment="1">
      <alignment horizontal="left" vertical="center" wrapText="1"/>
      <protection/>
    </xf>
    <xf numFmtId="0" fontId="53" fillId="0" borderId="12" xfId="51" applyFont="1" applyBorder="1" applyAlignment="1">
      <alignment vertical="top" wrapText="1"/>
      <protection/>
    </xf>
    <xf numFmtId="4" fontId="53" fillId="0" borderId="24" xfId="51" applyNumberFormat="1" applyFont="1" applyBorder="1" applyAlignment="1">
      <alignment horizontal="right" vertical="center"/>
      <protection/>
    </xf>
    <xf numFmtId="4" fontId="53" fillId="0" borderId="12" xfId="51" applyNumberFormat="1" applyFont="1" applyBorder="1" applyAlignment="1">
      <alignment horizontal="right" vertical="center"/>
      <protection/>
    </xf>
    <xf numFmtId="4" fontId="53" fillId="0" borderId="13" xfId="51" applyNumberFormat="1" applyFont="1" applyBorder="1" applyAlignment="1">
      <alignment horizontal="center" vertical="center"/>
      <protection/>
    </xf>
    <xf numFmtId="0" fontId="53" fillId="0" borderId="13" xfId="51" applyFont="1" applyFill="1" applyBorder="1" applyAlignment="1">
      <alignment horizontal="center" vertical="center"/>
      <protection/>
    </xf>
    <xf numFmtId="0" fontId="53" fillId="0" borderId="13" xfId="51" applyFont="1" applyFill="1" applyBorder="1" applyAlignment="1">
      <alignment horizontal="left" vertical="center" wrapText="1"/>
      <protection/>
    </xf>
    <xf numFmtId="0" fontId="53" fillId="0" borderId="13" xfId="51" applyFont="1" applyBorder="1" applyAlignment="1">
      <alignment vertical="top" wrapText="1"/>
      <protection/>
    </xf>
    <xf numFmtId="4" fontId="53" fillId="0" borderId="13" xfId="51" applyNumberFormat="1" applyFont="1" applyBorder="1" applyAlignment="1">
      <alignment horizontal="right" vertical="center"/>
      <protection/>
    </xf>
    <xf numFmtId="4" fontId="53" fillId="0" borderId="13" xfId="51" applyNumberFormat="1" applyFont="1" applyBorder="1" applyAlignment="1">
      <alignment horizontal="right" vertical="center" wrapText="1"/>
      <protection/>
    </xf>
    <xf numFmtId="0" fontId="53" fillId="16" borderId="13" xfId="51" applyFont="1" applyFill="1" applyBorder="1" applyAlignment="1">
      <alignment vertical="center" wrapText="1"/>
      <protection/>
    </xf>
    <xf numFmtId="4" fontId="55" fillId="16" borderId="10" xfId="51" applyNumberFormat="1" applyFont="1" applyFill="1" applyBorder="1" applyAlignment="1">
      <alignment horizontal="right" vertical="center"/>
      <protection/>
    </xf>
    <xf numFmtId="4" fontId="55" fillId="16" borderId="10" xfId="51" applyNumberFormat="1" applyFont="1" applyFill="1" applyBorder="1" applyAlignment="1">
      <alignment vertical="center"/>
      <protection/>
    </xf>
    <xf numFmtId="0" fontId="56" fillId="0" borderId="0" xfId="51" applyFont="1">
      <alignment/>
      <protection/>
    </xf>
    <xf numFmtId="0" fontId="57" fillId="0" borderId="0" xfId="51" applyFont="1">
      <alignment/>
      <protection/>
    </xf>
    <xf numFmtId="0" fontId="58" fillId="0" borderId="0" xfId="51" applyFont="1">
      <alignment/>
      <protection/>
    </xf>
    <xf numFmtId="4" fontId="56" fillId="0" borderId="0" xfId="51" applyNumberFormat="1" applyFont="1">
      <alignment/>
      <protection/>
    </xf>
    <xf numFmtId="0" fontId="59" fillId="0" borderId="0" xfId="51" applyFont="1">
      <alignment/>
      <protection/>
    </xf>
    <xf numFmtId="0" fontId="60" fillId="0" borderId="0" xfId="51" applyFont="1">
      <alignment/>
      <protection/>
    </xf>
    <xf numFmtId="4" fontId="60" fillId="0" borderId="0" xfId="51" applyNumberFormat="1" applyFont="1">
      <alignment/>
      <protection/>
    </xf>
    <xf numFmtId="0" fontId="61" fillId="0" borderId="0" xfId="51" applyFont="1">
      <alignment/>
      <protection/>
    </xf>
    <xf numFmtId="4" fontId="62" fillId="0" borderId="0" xfId="51" applyNumberFormat="1" applyFont="1">
      <alignment/>
      <protection/>
    </xf>
    <xf numFmtId="4" fontId="63" fillId="0" borderId="0" xfId="51" applyNumberFormat="1" applyFont="1">
      <alignment/>
      <protection/>
    </xf>
    <xf numFmtId="0" fontId="64" fillId="0" borderId="0" xfId="51" applyFont="1">
      <alignment/>
      <protection/>
    </xf>
    <xf numFmtId="0" fontId="65" fillId="0" borderId="0" xfId="51" applyFont="1">
      <alignment/>
      <protection/>
    </xf>
    <xf numFmtId="0" fontId="66" fillId="0" borderId="0" xfId="51" applyFont="1">
      <alignment/>
      <protection/>
    </xf>
    <xf numFmtId="0" fontId="67" fillId="0" borderId="0" xfId="51" applyFont="1">
      <alignment/>
      <protection/>
    </xf>
    <xf numFmtId="0" fontId="25" fillId="0" borderId="0" xfId="51" applyFont="1" applyBorder="1">
      <alignment/>
      <protection/>
    </xf>
    <xf numFmtId="4" fontId="58" fillId="0" borderId="0" xfId="51" applyNumberFormat="1" applyFont="1">
      <alignment/>
      <protection/>
    </xf>
    <xf numFmtId="0" fontId="31" fillId="0" borderId="0" xfId="51" applyFont="1" applyAlignment="1">
      <alignment horizontal="right" vertical="center"/>
      <protection/>
    </xf>
    <xf numFmtId="0" fontId="29" fillId="0" borderId="10" xfId="51" applyFont="1" applyBorder="1" applyAlignment="1">
      <alignment horizontal="center" vertical="center"/>
      <protection/>
    </xf>
    <xf numFmtId="0" fontId="26" fillId="0" borderId="10" xfId="51" applyFont="1" applyBorder="1" applyAlignment="1">
      <alignment horizontal="center" vertical="center"/>
      <protection/>
    </xf>
    <xf numFmtId="0" fontId="25" fillId="0" borderId="10" xfId="51" applyFont="1" applyBorder="1">
      <alignment/>
      <protection/>
    </xf>
    <xf numFmtId="0" fontId="25" fillId="0" borderId="10" xfId="51" applyFont="1" applyFill="1" applyBorder="1" applyAlignment="1">
      <alignment horizontal="center"/>
      <protection/>
    </xf>
    <xf numFmtId="4" fontId="53" fillId="0" borderId="10" xfId="51" applyNumberFormat="1" applyFont="1" applyFill="1" applyBorder="1">
      <alignment/>
      <protection/>
    </xf>
    <xf numFmtId="0" fontId="25" fillId="0" borderId="10" xfId="51" applyFont="1" applyBorder="1" applyAlignment="1">
      <alignment horizontal="center"/>
      <protection/>
    </xf>
    <xf numFmtId="164" fontId="53" fillId="0" borderId="10" xfId="51" applyNumberFormat="1" applyFont="1" applyBorder="1">
      <alignment/>
      <protection/>
    </xf>
    <xf numFmtId="164" fontId="26" fillId="0" borderId="10" xfId="51" applyNumberFormat="1" applyFont="1" applyBorder="1" applyAlignment="1">
      <alignment vertical="center"/>
      <protection/>
    </xf>
    <xf numFmtId="0" fontId="44" fillId="0" borderId="0" xfId="51" applyFont="1" applyAlignment="1">
      <alignment vertical="center"/>
      <protection/>
    </xf>
    <xf numFmtId="0" fontId="29" fillId="0" borderId="12" xfId="0" applyFont="1" applyBorder="1" applyAlignment="1">
      <alignment horizontal="center" vertical="center"/>
    </xf>
    <xf numFmtId="0" fontId="0" fillId="0" borderId="0" xfId="52">
      <alignment/>
      <protection/>
    </xf>
    <xf numFmtId="0" fontId="0" fillId="0" borderId="0" xfId="52" applyAlignment="1">
      <alignment vertical="center"/>
      <protection/>
    </xf>
    <xf numFmtId="0" fontId="68" fillId="0" borderId="0" xfId="52" applyFont="1" applyAlignment="1">
      <alignment horizontal="center" vertical="center" wrapText="1"/>
      <protection/>
    </xf>
    <xf numFmtId="0" fontId="69" fillId="0" borderId="0" xfId="52" applyFont="1" applyAlignment="1">
      <alignment horizontal="right" vertical="center"/>
      <protection/>
    </xf>
    <xf numFmtId="0" fontId="73" fillId="0" borderId="10" xfId="52" applyFont="1" applyBorder="1" applyAlignment="1">
      <alignment horizontal="center" vertical="center"/>
      <protection/>
    </xf>
    <xf numFmtId="0" fontId="54" fillId="0" borderId="10" xfId="52" applyFont="1" applyBorder="1" applyAlignment="1">
      <alignment horizontal="center" vertical="center"/>
      <protection/>
    </xf>
    <xf numFmtId="0" fontId="54" fillId="0" borderId="10" xfId="52" applyFont="1" applyBorder="1" applyAlignment="1">
      <alignment horizontal="left" vertical="center" wrapText="1"/>
      <protection/>
    </xf>
    <xf numFmtId="4" fontId="54" fillId="0" borderId="10" xfId="52" applyNumberFormat="1" applyFont="1" applyBorder="1" applyAlignment="1">
      <alignment horizontal="right" vertical="center"/>
      <protection/>
    </xf>
    <xf numFmtId="4" fontId="54" fillId="0" borderId="10" xfId="52" applyNumberFormat="1" applyFont="1" applyBorder="1" applyAlignment="1">
      <alignment horizontal="left" vertical="center" wrapText="1"/>
      <protection/>
    </xf>
    <xf numFmtId="4" fontId="54" fillId="0" borderId="10" xfId="52" applyNumberFormat="1" applyFont="1" applyBorder="1" applyAlignment="1">
      <alignment horizontal="center" vertical="center"/>
      <protection/>
    </xf>
    <xf numFmtId="4" fontId="54" fillId="0" borderId="10" xfId="52" applyNumberFormat="1" applyFont="1" applyBorder="1" applyAlignment="1">
      <alignment horizontal="left" vertical="center" wrapText="1"/>
      <protection/>
    </xf>
    <xf numFmtId="0" fontId="54" fillId="0" borderId="10" xfId="52" applyFont="1" applyBorder="1" applyAlignment="1">
      <alignment vertical="center"/>
      <protection/>
    </xf>
    <xf numFmtId="0" fontId="54" fillId="0" borderId="10" xfId="52" applyFont="1" applyBorder="1" applyAlignment="1">
      <alignment horizontal="left" wrapText="1"/>
      <protection/>
    </xf>
    <xf numFmtId="0" fontId="31" fillId="17" borderId="10" xfId="52" applyFont="1" applyFill="1" applyBorder="1" applyAlignment="1">
      <alignment vertical="center" wrapText="1"/>
      <protection/>
    </xf>
    <xf numFmtId="164" fontId="30" fillId="17" borderId="10" xfId="52" applyNumberFormat="1" applyFont="1" applyFill="1" applyBorder="1" applyAlignment="1">
      <alignment horizontal="right" vertical="center"/>
      <protection/>
    </xf>
    <xf numFmtId="164" fontId="30" fillId="17" borderId="10" xfId="52" applyNumberFormat="1" applyFont="1" applyFill="1" applyBorder="1" applyAlignment="1">
      <alignment horizontal="left" wrapText="1"/>
      <protection/>
    </xf>
    <xf numFmtId="164" fontId="30" fillId="17" borderId="10" xfId="52" applyNumberFormat="1" applyFont="1" applyFill="1" applyBorder="1" applyAlignment="1">
      <alignment vertical="center"/>
      <protection/>
    </xf>
    <xf numFmtId="0" fontId="30" fillId="17" borderId="10" xfId="52" applyFont="1" applyFill="1" applyBorder="1" applyAlignment="1">
      <alignment vertical="center"/>
      <protection/>
    </xf>
    <xf numFmtId="0" fontId="31" fillId="0" borderId="10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vertical="center" wrapText="1"/>
      <protection/>
    </xf>
    <xf numFmtId="4" fontId="31" fillId="0" borderId="10" xfId="52" applyNumberFormat="1" applyFont="1" applyBorder="1" applyAlignment="1">
      <alignment horizontal="right" vertical="center"/>
      <protection/>
    </xf>
    <xf numFmtId="4" fontId="31" fillId="0" borderId="10" xfId="52" applyNumberFormat="1" applyFont="1" applyBorder="1" applyAlignment="1">
      <alignment vertical="center" wrapText="1"/>
      <protection/>
    </xf>
    <xf numFmtId="0" fontId="31" fillId="0" borderId="10" xfId="52" applyFont="1" applyBorder="1" applyAlignment="1">
      <alignment vertical="center"/>
      <protection/>
    </xf>
    <xf numFmtId="0" fontId="54" fillId="0" borderId="10" xfId="51" applyFont="1" applyBorder="1" applyAlignment="1">
      <alignment vertical="center" wrapText="1"/>
      <protection/>
    </xf>
    <xf numFmtId="4" fontId="30" fillId="17" borderId="10" xfId="52" applyNumberFormat="1" applyFont="1" applyFill="1" applyBorder="1" applyAlignment="1">
      <alignment horizontal="right" vertical="center"/>
      <protection/>
    </xf>
    <xf numFmtId="4" fontId="30" fillId="17" borderId="10" xfId="52" applyNumberFormat="1" applyFont="1" applyFill="1" applyBorder="1" applyAlignment="1">
      <alignment horizontal="left" vertical="center" wrapText="1"/>
      <protection/>
    </xf>
    <xf numFmtId="0" fontId="31" fillId="17" borderId="10" xfId="52" applyFont="1" applyFill="1" applyBorder="1" applyAlignment="1">
      <alignment vertical="center"/>
      <protection/>
    </xf>
    <xf numFmtId="0" fontId="31" fillId="0" borderId="10" xfId="52" applyFont="1" applyBorder="1" applyAlignment="1">
      <alignment wrapText="1"/>
      <protection/>
    </xf>
    <xf numFmtId="0" fontId="54" fillId="0" borderId="13" xfId="51" applyFont="1" applyBorder="1" applyAlignment="1">
      <alignment vertical="center" wrapText="1"/>
      <protection/>
    </xf>
    <xf numFmtId="4" fontId="30" fillId="17" borderId="10" xfId="52" applyNumberFormat="1" applyFont="1" applyFill="1" applyBorder="1" applyAlignment="1">
      <alignment vertical="center" wrapText="1"/>
      <protection/>
    </xf>
    <xf numFmtId="0" fontId="31" fillId="17" borderId="10" xfId="52" applyFont="1" applyFill="1" applyBorder="1" applyAlignment="1">
      <alignment horizontal="center" vertical="center"/>
      <protection/>
    </xf>
    <xf numFmtId="4" fontId="31" fillId="17" borderId="10" xfId="52" applyNumberFormat="1" applyFont="1" applyFill="1" applyBorder="1" applyAlignment="1">
      <alignment horizontal="right" vertical="center"/>
      <protection/>
    </xf>
    <xf numFmtId="4" fontId="74" fillId="0" borderId="10" xfId="52" applyNumberFormat="1" applyFont="1" applyBorder="1" applyAlignment="1">
      <alignment vertical="center"/>
      <protection/>
    </xf>
    <xf numFmtId="0" fontId="54" fillId="17" borderId="10" xfId="51" applyFont="1" applyFill="1" applyBorder="1" applyAlignment="1">
      <alignment vertical="center" wrapText="1"/>
      <protection/>
    </xf>
    <xf numFmtId="0" fontId="54" fillId="0" borderId="10" xfId="51" applyFont="1" applyBorder="1" applyAlignment="1">
      <alignment horizontal="left" vertical="center" wrapText="1"/>
      <protection/>
    </xf>
    <xf numFmtId="4" fontId="30" fillId="17" borderId="10" xfId="52" applyNumberFormat="1" applyFont="1" applyFill="1" applyBorder="1" applyAlignment="1">
      <alignment vertical="center"/>
      <protection/>
    </xf>
    <xf numFmtId="0" fontId="30" fillId="18" borderId="10" xfId="52" applyFont="1" applyFill="1" applyBorder="1" applyAlignment="1">
      <alignment horizontal="left" vertical="center"/>
      <protection/>
    </xf>
    <xf numFmtId="164" fontId="37" fillId="18" borderId="10" xfId="52" applyNumberFormat="1" applyFont="1" applyFill="1" applyBorder="1" applyAlignment="1">
      <alignment vertical="center"/>
      <protection/>
    </xf>
    <xf numFmtId="4" fontId="37" fillId="18" borderId="10" xfId="52" applyNumberFormat="1" applyFont="1" applyFill="1" applyBorder="1" applyAlignment="1">
      <alignment vertical="center"/>
      <protection/>
    </xf>
    <xf numFmtId="4" fontId="37" fillId="18" borderId="10" xfId="52" applyNumberFormat="1" applyFont="1" applyFill="1" applyBorder="1" applyAlignment="1">
      <alignment vertical="center" wrapText="1"/>
      <protection/>
    </xf>
    <xf numFmtId="4" fontId="30" fillId="18" borderId="10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75" fillId="0" borderId="0" xfId="52" applyFont="1" applyAlignment="1">
      <alignment vertical="center"/>
      <protection/>
    </xf>
    <xf numFmtId="0" fontId="76" fillId="0" borderId="0" xfId="52" applyFont="1" applyAlignment="1">
      <alignment vertical="center"/>
      <protection/>
    </xf>
    <xf numFmtId="0" fontId="77" fillId="0" borderId="0" xfId="52" applyFont="1" applyAlignment="1">
      <alignment vertical="center"/>
      <protection/>
    </xf>
    <xf numFmtId="0" fontId="76" fillId="0" borderId="0" xfId="52" applyFont="1" applyAlignment="1">
      <alignment vertical="center"/>
      <protection/>
    </xf>
    <xf numFmtId="0" fontId="0" fillId="0" borderId="0" xfId="52" applyFont="1">
      <alignment/>
      <protection/>
    </xf>
    <xf numFmtId="0" fontId="20" fillId="16" borderId="10" xfId="0" applyFont="1" applyFill="1" applyBorder="1" applyAlignment="1">
      <alignment horizontal="center" vertical="center"/>
    </xf>
    <xf numFmtId="0" fontId="20" fillId="16" borderId="11" xfId="0" applyFont="1" applyFill="1" applyBorder="1" applyAlignment="1">
      <alignment horizontal="center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/>
    </xf>
    <xf numFmtId="0" fontId="26" fillId="16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35" fillId="1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13" xfId="0" applyFont="1" applyBorder="1" applyAlignment="1">
      <alignment horizontal="center" vertical="top" wrapText="1"/>
    </xf>
    <xf numFmtId="0" fontId="20" fillId="6" borderId="10" xfId="0" applyFont="1" applyFill="1" applyBorder="1" applyAlignment="1">
      <alignment vertical="top" wrapText="1"/>
    </xf>
    <xf numFmtId="0" fontId="20" fillId="9" borderId="10" xfId="0" applyFont="1" applyFill="1" applyBorder="1" applyAlignment="1">
      <alignment horizontal="center" vertical="center" wrapText="1"/>
    </xf>
    <xf numFmtId="0" fontId="30" fillId="16" borderId="10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top" wrapText="1"/>
    </xf>
    <xf numFmtId="0" fontId="30" fillId="9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9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right" vertical="center"/>
    </xf>
    <xf numFmtId="4" fontId="26" fillId="0" borderId="20" xfId="0" applyNumberFormat="1" applyFont="1" applyBorder="1" applyAlignment="1">
      <alignment horizontal="left" vertical="center"/>
    </xf>
    <xf numFmtId="0" fontId="48" fillId="6" borderId="13" xfId="0" applyFont="1" applyFill="1" applyBorder="1" applyAlignment="1">
      <alignment horizontal="center" vertical="center"/>
    </xf>
    <xf numFmtId="0" fontId="25" fillId="0" borderId="0" xfId="51" applyFont="1" applyBorder="1" applyAlignment="1">
      <alignment horizontal="left"/>
      <protection/>
    </xf>
    <xf numFmtId="0" fontId="49" fillId="0" borderId="0" xfId="51" applyFont="1" applyFill="1" applyBorder="1" applyAlignment="1">
      <alignment horizontal="center" vertical="center" wrapText="1"/>
      <protection/>
    </xf>
    <xf numFmtId="0" fontId="51" fillId="16" borderId="10" xfId="51" applyFont="1" applyFill="1" applyBorder="1" applyAlignment="1">
      <alignment horizontal="center" vertical="center"/>
      <protection/>
    </xf>
    <xf numFmtId="0" fontId="51" fillId="16" borderId="10" xfId="51" applyFont="1" applyFill="1" applyBorder="1" applyAlignment="1">
      <alignment horizontal="center" vertical="center" wrapText="1"/>
      <protection/>
    </xf>
    <xf numFmtId="0" fontId="53" fillId="0" borderId="10" xfId="51" applyFont="1" applyBorder="1" applyAlignment="1">
      <alignment horizontal="center" vertical="center"/>
      <protection/>
    </xf>
    <xf numFmtId="0" fontId="53" fillId="0" borderId="10" xfId="51" applyFont="1" applyBorder="1" applyAlignment="1">
      <alignment horizontal="left" vertical="center" wrapText="1"/>
      <protection/>
    </xf>
    <xf numFmtId="0" fontId="53" fillId="0" borderId="10" xfId="51" applyFont="1" applyFill="1" applyBorder="1" applyAlignment="1">
      <alignment horizontal="center" vertical="center"/>
      <protection/>
    </xf>
    <xf numFmtId="0" fontId="53" fillId="17" borderId="10" xfId="51" applyFont="1" applyFill="1" applyBorder="1" applyAlignment="1">
      <alignment horizontal="center" vertical="center"/>
      <protection/>
    </xf>
    <xf numFmtId="0" fontId="53" fillId="17" borderId="10" xfId="51" applyFont="1" applyFill="1" applyBorder="1" applyAlignment="1">
      <alignment horizontal="left" vertical="center" wrapText="1"/>
      <protection/>
    </xf>
    <xf numFmtId="0" fontId="55" fillId="16" borderId="10" xfId="51" applyFont="1" applyFill="1" applyBorder="1" applyAlignment="1">
      <alignment horizontal="center" vertical="center"/>
      <protection/>
    </xf>
    <xf numFmtId="0" fontId="39" fillId="0" borderId="0" xfId="51" applyFont="1" applyBorder="1" applyAlignment="1">
      <alignment horizontal="center" vertical="center" wrapText="1"/>
      <protection/>
    </xf>
    <xf numFmtId="0" fontId="26" fillId="16" borderId="10" xfId="51" applyFont="1" applyFill="1" applyBorder="1" applyAlignment="1">
      <alignment horizontal="center" vertical="center"/>
      <protection/>
    </xf>
    <xf numFmtId="0" fontId="26" fillId="16" borderId="10" xfId="51" applyFont="1" applyFill="1" applyBorder="1" applyAlignment="1">
      <alignment horizontal="center" vertical="center" wrapText="1"/>
      <protection/>
    </xf>
    <xf numFmtId="0" fontId="26" fillId="0" borderId="10" xfId="51" applyFont="1" applyBorder="1" applyAlignment="1">
      <alignment horizontal="center" vertical="center" wrapText="1"/>
      <protection/>
    </xf>
    <xf numFmtId="0" fontId="26" fillId="0" borderId="10" xfId="51" applyFont="1" applyBorder="1" applyAlignment="1">
      <alignment horizontal="center" vertical="center"/>
      <protection/>
    </xf>
    <xf numFmtId="0" fontId="32" fillId="6" borderId="13" xfId="0" applyFont="1" applyFill="1" applyBorder="1" applyAlignment="1">
      <alignment horizontal="center" vertical="center"/>
    </xf>
    <xf numFmtId="0" fontId="68" fillId="0" borderId="0" xfId="52" applyFont="1" applyBorder="1" applyAlignment="1">
      <alignment horizontal="center" vertical="center" wrapText="1"/>
      <protection/>
    </xf>
    <xf numFmtId="0" fontId="70" fillId="16" borderId="10" xfId="52" applyFont="1" applyFill="1" applyBorder="1" applyAlignment="1">
      <alignment horizontal="center" vertical="center"/>
      <protection/>
    </xf>
    <xf numFmtId="0" fontId="70" fillId="16" borderId="10" xfId="52" applyFont="1" applyFill="1" applyBorder="1" applyAlignment="1">
      <alignment horizontal="center" vertical="center" wrapText="1"/>
      <protection/>
    </xf>
    <xf numFmtId="0" fontId="71" fillId="16" borderId="10" xfId="52" applyFont="1" applyFill="1" applyBorder="1" applyAlignment="1">
      <alignment horizontal="center" vertical="center" wrapText="1"/>
      <protection/>
    </xf>
    <xf numFmtId="0" fontId="72" fillId="16" borderId="10" xfId="52" applyFont="1" applyFill="1" applyBorder="1" applyAlignment="1">
      <alignment horizontal="center" vertical="center" wrapText="1"/>
      <protection/>
    </xf>
    <xf numFmtId="0" fontId="37" fillId="17" borderId="10" xfId="52" applyFont="1" applyFill="1" applyBorder="1" applyAlignment="1">
      <alignment horizontal="center" vertical="center"/>
      <protection/>
    </xf>
    <xf numFmtId="0" fontId="37" fillId="18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81" zoomScaleNormal="81" zoomScalePageLayoutView="0" workbookViewId="0" topLeftCell="A1">
      <selection activeCell="J10" sqref="J10"/>
    </sheetView>
  </sheetViews>
  <sheetFormatPr defaultColWidth="9.140625" defaultRowHeight="12.75"/>
  <cols>
    <col min="1" max="1" width="5.57421875" style="1" customWidth="1"/>
    <col min="2" max="2" width="43.140625" style="2" customWidth="1"/>
    <col min="3" max="3" width="11.7109375" style="2" customWidth="1"/>
    <col min="4" max="4" width="12.140625" style="2" customWidth="1"/>
    <col min="5" max="5" width="11.8515625" style="2" customWidth="1"/>
    <col min="6" max="6" width="12.8515625" style="2" customWidth="1"/>
    <col min="7" max="7" width="12.28125" style="2" customWidth="1"/>
    <col min="8" max="8" width="10.421875" style="2" customWidth="1"/>
    <col min="9" max="9" width="11.57421875" style="2" customWidth="1"/>
    <col min="10" max="16384" width="9.140625" style="2" customWidth="1"/>
  </cols>
  <sheetData>
    <row r="1" spans="2:7" ht="11.25">
      <c r="B1" s="3"/>
      <c r="G1" s="2" t="s">
        <v>0</v>
      </c>
    </row>
    <row r="2" spans="2:7" ht="11.25">
      <c r="B2" s="3"/>
      <c r="G2" s="2" t="s">
        <v>1</v>
      </c>
    </row>
    <row r="3" ht="11.25">
      <c r="C3" s="4" t="s">
        <v>2</v>
      </c>
    </row>
    <row r="4" spans="1:9" ht="15" customHeight="1">
      <c r="A4" s="304" t="s">
        <v>3</v>
      </c>
      <c r="B4" s="304" t="s">
        <v>4</v>
      </c>
      <c r="C4" s="305" t="s">
        <v>5</v>
      </c>
      <c r="D4" s="305"/>
      <c r="E4" s="305"/>
      <c r="F4" s="305"/>
      <c r="G4" s="305"/>
      <c r="H4" s="305"/>
      <c r="I4" s="305"/>
    </row>
    <row r="5" spans="1:9" ht="15" customHeight="1">
      <c r="A5" s="304"/>
      <c r="B5" s="304"/>
      <c r="C5" s="306" t="s">
        <v>6</v>
      </c>
      <c r="D5" s="307" t="s">
        <v>7</v>
      </c>
      <c r="E5" s="307"/>
      <c r="F5" s="307"/>
      <c r="G5" s="307"/>
      <c r="H5" s="307"/>
      <c r="I5" s="307"/>
    </row>
    <row r="6" spans="1:9" ht="15" customHeight="1">
      <c r="A6" s="304"/>
      <c r="B6" s="304"/>
      <c r="C6" s="306"/>
      <c r="D6" s="308" t="s">
        <v>8</v>
      </c>
      <c r="E6" s="304" t="s">
        <v>9</v>
      </c>
      <c r="F6" s="304"/>
      <c r="G6" s="304" t="s">
        <v>10</v>
      </c>
      <c r="H6" s="304" t="s">
        <v>9</v>
      </c>
      <c r="I6" s="304"/>
    </row>
    <row r="7" spans="1:9" ht="68.25" customHeight="1">
      <c r="A7" s="304"/>
      <c r="B7" s="304"/>
      <c r="C7" s="306"/>
      <c r="D7" s="308"/>
      <c r="E7" s="5" t="s">
        <v>11</v>
      </c>
      <c r="F7" s="7" t="s">
        <v>12</v>
      </c>
      <c r="G7" s="304"/>
      <c r="H7" s="6" t="s">
        <v>11</v>
      </c>
      <c r="I7" s="7" t="s">
        <v>12</v>
      </c>
    </row>
    <row r="8" spans="1:9" s="1" customFormat="1" ht="17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 customHeight="1">
      <c r="A9" s="9" t="s">
        <v>13</v>
      </c>
      <c r="B9" s="10" t="s">
        <v>14</v>
      </c>
      <c r="C9" s="11"/>
      <c r="D9" s="11"/>
      <c r="E9" s="11"/>
      <c r="F9" s="11"/>
      <c r="G9" s="11"/>
      <c r="H9" s="11"/>
      <c r="I9" s="11"/>
    </row>
    <row r="10" spans="1:9" ht="39.75" customHeight="1">
      <c r="A10" s="309"/>
      <c r="B10" s="12" t="s">
        <v>15</v>
      </c>
      <c r="C10" s="13">
        <v>270000</v>
      </c>
      <c r="D10" s="13"/>
      <c r="E10" s="13"/>
      <c r="F10" s="13"/>
      <c r="G10" s="13">
        <v>270000</v>
      </c>
      <c r="H10" s="13"/>
      <c r="I10" s="13"/>
    </row>
    <row r="11" spans="1:9" ht="46.5" customHeight="1">
      <c r="A11" s="309"/>
      <c r="B11" s="12" t="s">
        <v>16</v>
      </c>
      <c r="C11" s="13">
        <v>7000</v>
      </c>
      <c r="D11" s="13">
        <v>7000</v>
      </c>
      <c r="E11" s="13"/>
      <c r="F11" s="13"/>
      <c r="G11" s="13"/>
      <c r="H11" s="13"/>
      <c r="I11" s="13"/>
    </row>
    <row r="12" spans="1:9" ht="28.5" customHeight="1">
      <c r="A12" s="309"/>
      <c r="B12" s="12" t="s">
        <v>17</v>
      </c>
      <c r="C12" s="13">
        <v>200000</v>
      </c>
      <c r="D12" s="13"/>
      <c r="E12" s="13"/>
      <c r="G12" s="13">
        <v>200000</v>
      </c>
      <c r="H12" s="13"/>
      <c r="I12" s="13"/>
    </row>
    <row r="13" spans="1:9" ht="21.75" customHeight="1">
      <c r="A13" s="14"/>
      <c r="B13" s="15" t="s">
        <v>18</v>
      </c>
      <c r="C13" s="16">
        <f>SUM(C10:C12)</f>
        <v>477000</v>
      </c>
      <c r="D13" s="16">
        <f>SUM(D11:D12)</f>
        <v>7000</v>
      </c>
      <c r="E13" s="17"/>
      <c r="F13" s="17"/>
      <c r="G13" s="16">
        <f>SUM(G10:G12)</f>
        <v>470000</v>
      </c>
      <c r="H13" s="17"/>
      <c r="I13" s="16"/>
    </row>
    <row r="14" spans="1:9" ht="26.25" customHeight="1">
      <c r="A14" s="18">
        <v>700</v>
      </c>
      <c r="B14" s="19" t="s">
        <v>19</v>
      </c>
      <c r="C14" s="11"/>
      <c r="D14" s="11"/>
      <c r="E14" s="11"/>
      <c r="F14" s="11"/>
      <c r="G14" s="11"/>
      <c r="H14" s="11"/>
      <c r="I14" s="11"/>
    </row>
    <row r="15" spans="1:9" ht="25.5" customHeight="1">
      <c r="A15" s="310"/>
      <c r="B15" s="20" t="s">
        <v>20</v>
      </c>
      <c r="C15" s="13">
        <v>500</v>
      </c>
      <c r="D15" s="13">
        <v>500</v>
      </c>
      <c r="E15" s="13"/>
      <c r="F15" s="13"/>
      <c r="G15" s="13"/>
      <c r="H15" s="13"/>
      <c r="I15" s="13"/>
    </row>
    <row r="16" spans="1:9" ht="54.75" customHeight="1">
      <c r="A16" s="310"/>
      <c r="B16" s="20" t="s">
        <v>16</v>
      </c>
      <c r="C16" s="13">
        <v>80400</v>
      </c>
      <c r="D16" s="13">
        <v>80400</v>
      </c>
      <c r="E16" s="13"/>
      <c r="F16" s="13"/>
      <c r="G16" s="13"/>
      <c r="H16" s="13"/>
      <c r="I16" s="13"/>
    </row>
    <row r="17" spans="1:9" ht="27" customHeight="1">
      <c r="A17" s="310"/>
      <c r="B17" s="20" t="s">
        <v>17</v>
      </c>
      <c r="C17" s="13">
        <v>70000</v>
      </c>
      <c r="D17" s="13"/>
      <c r="E17" s="13"/>
      <c r="F17" s="13"/>
      <c r="G17" s="13">
        <v>70000</v>
      </c>
      <c r="H17" s="13"/>
      <c r="I17" s="13"/>
    </row>
    <row r="18" spans="1:9" ht="12.75" customHeight="1" hidden="1">
      <c r="A18" s="8"/>
      <c r="B18" s="20" t="s">
        <v>21</v>
      </c>
      <c r="C18" s="13">
        <v>5000</v>
      </c>
      <c r="D18" s="13">
        <v>5000</v>
      </c>
      <c r="E18" s="13"/>
      <c r="F18" s="13"/>
      <c r="G18" s="13"/>
      <c r="H18" s="13"/>
      <c r="I18" s="13"/>
    </row>
    <row r="19" spans="1:9" ht="23.25" customHeight="1">
      <c r="A19" s="8"/>
      <c r="B19" s="20" t="s">
        <v>22</v>
      </c>
      <c r="C19" s="13">
        <v>100</v>
      </c>
      <c r="D19" s="13">
        <v>100</v>
      </c>
      <c r="E19" s="13"/>
      <c r="F19" s="13"/>
      <c r="G19" s="13"/>
      <c r="H19" s="13"/>
      <c r="I19" s="13"/>
    </row>
    <row r="20" spans="1:9" ht="13.5" customHeight="1">
      <c r="A20" s="21"/>
      <c r="B20" s="22" t="s">
        <v>23</v>
      </c>
      <c r="C20" s="23">
        <f>SUM(C15:C19)</f>
        <v>156000</v>
      </c>
      <c r="D20" s="23">
        <f>SUM(D15:D19)</f>
        <v>86000</v>
      </c>
      <c r="E20" s="13"/>
      <c r="F20" s="13"/>
      <c r="G20" s="23">
        <f>SUM(G17:G19)</f>
        <v>70000</v>
      </c>
      <c r="H20" s="13"/>
      <c r="I20" s="13"/>
    </row>
    <row r="21" spans="1:9" ht="15" customHeight="1">
      <c r="A21" s="9">
        <v>750</v>
      </c>
      <c r="B21" s="19" t="s">
        <v>24</v>
      </c>
      <c r="C21" s="11"/>
      <c r="D21" s="11"/>
      <c r="E21" s="11"/>
      <c r="F21" s="11"/>
      <c r="G21" s="11"/>
      <c r="H21" s="11"/>
      <c r="I21" s="11"/>
    </row>
    <row r="22" spans="1:9" ht="35.25" customHeight="1">
      <c r="A22" s="310"/>
      <c r="B22" s="12" t="s">
        <v>25</v>
      </c>
      <c r="C22" s="13">
        <v>67944</v>
      </c>
      <c r="D22" s="13">
        <v>67944</v>
      </c>
      <c r="E22" s="13">
        <v>67944</v>
      </c>
      <c r="F22" s="13"/>
      <c r="G22" s="13"/>
      <c r="H22" s="13"/>
      <c r="I22" s="13"/>
    </row>
    <row r="23" spans="1:9" ht="37.5" customHeight="1">
      <c r="A23" s="310"/>
      <c r="B23" s="12" t="s">
        <v>26</v>
      </c>
      <c r="C23" s="13">
        <v>295</v>
      </c>
      <c r="D23" s="13">
        <v>295</v>
      </c>
      <c r="E23" s="13"/>
      <c r="F23" s="13"/>
      <c r="G23" s="13"/>
      <c r="H23" s="13"/>
      <c r="I23" s="13"/>
    </row>
    <row r="24" spans="1:9" ht="15.75" customHeight="1">
      <c r="A24" s="310"/>
      <c r="B24" s="12" t="s">
        <v>21</v>
      </c>
      <c r="C24" s="13">
        <v>1000</v>
      </c>
      <c r="D24" s="13">
        <v>1000</v>
      </c>
      <c r="E24" s="13"/>
      <c r="F24" s="13"/>
      <c r="G24" s="13"/>
      <c r="H24" s="13"/>
      <c r="I24" s="13"/>
    </row>
    <row r="25" spans="1:9" ht="14.25" customHeight="1">
      <c r="A25" s="8"/>
      <c r="B25" s="24" t="s">
        <v>27</v>
      </c>
      <c r="C25" s="23">
        <f>SUM(C22:C24)</f>
        <v>69239</v>
      </c>
      <c r="D25" s="23">
        <f>SUM(D22:D24)</f>
        <v>69239</v>
      </c>
      <c r="E25" s="23">
        <f>SUM(E22:E24)</f>
        <v>67944</v>
      </c>
      <c r="F25" s="13"/>
      <c r="G25" s="13"/>
      <c r="H25" s="13"/>
      <c r="I25" s="13"/>
    </row>
    <row r="26" spans="1:9" ht="35.25" customHeight="1">
      <c r="A26" s="9">
        <v>751</v>
      </c>
      <c r="B26" s="19" t="s">
        <v>28</v>
      </c>
      <c r="C26" s="25"/>
      <c r="D26" s="25"/>
      <c r="E26" s="25"/>
      <c r="F26" s="11"/>
      <c r="G26" s="11"/>
      <c r="H26" s="11"/>
      <c r="I26" s="11"/>
    </row>
    <row r="27" spans="1:9" ht="34.5" customHeight="1">
      <c r="A27" s="8"/>
      <c r="B27" s="12" t="s">
        <v>25</v>
      </c>
      <c r="C27" s="23">
        <v>2065</v>
      </c>
      <c r="D27" s="23">
        <v>2065</v>
      </c>
      <c r="E27" s="23">
        <v>2065</v>
      </c>
      <c r="F27" s="13"/>
      <c r="G27" s="13"/>
      <c r="H27" s="13"/>
      <c r="I27" s="13"/>
    </row>
    <row r="28" spans="1:9" ht="15" customHeight="1">
      <c r="A28" s="8"/>
      <c r="B28" s="24" t="s">
        <v>27</v>
      </c>
      <c r="C28" s="23">
        <f>SUM(C27)</f>
        <v>2065</v>
      </c>
      <c r="D28" s="23">
        <f>SUM(D27)</f>
        <v>2065</v>
      </c>
      <c r="E28" s="23">
        <f>SUM(E27)</f>
        <v>2065</v>
      </c>
      <c r="F28" s="13"/>
      <c r="G28" s="13"/>
      <c r="H28" s="13"/>
      <c r="I28" s="13"/>
    </row>
    <row r="29" spans="1:9" ht="22.5" customHeight="1">
      <c r="A29" s="9">
        <v>754</v>
      </c>
      <c r="B29" s="19" t="s">
        <v>29</v>
      </c>
      <c r="C29" s="11"/>
      <c r="D29" s="11"/>
      <c r="E29" s="11"/>
      <c r="F29" s="11"/>
      <c r="G29" s="11"/>
      <c r="H29" s="11"/>
      <c r="I29" s="11"/>
    </row>
    <row r="30" spans="1:10" ht="33.75" customHeight="1">
      <c r="A30" s="8"/>
      <c r="B30" s="12" t="s">
        <v>25</v>
      </c>
      <c r="C30" s="13">
        <v>200</v>
      </c>
      <c r="D30" s="13">
        <v>200</v>
      </c>
      <c r="E30" s="13">
        <v>200</v>
      </c>
      <c r="F30" s="13"/>
      <c r="G30" s="13"/>
      <c r="H30" s="13"/>
      <c r="I30" s="13"/>
      <c r="J30" s="26"/>
    </row>
    <row r="31" spans="1:9" ht="16.5" customHeight="1">
      <c r="A31" s="8"/>
      <c r="B31" s="22" t="s">
        <v>30</v>
      </c>
      <c r="C31" s="23">
        <f>SUM(C30)</f>
        <v>200</v>
      </c>
      <c r="D31" s="23">
        <f>SUM(D30)</f>
        <v>200</v>
      </c>
      <c r="E31" s="23">
        <f>SUM(E30)</f>
        <v>200</v>
      </c>
      <c r="F31" s="13"/>
      <c r="G31" s="13"/>
      <c r="H31" s="13"/>
      <c r="I31" s="13"/>
    </row>
    <row r="32" spans="1:9" ht="42.75" customHeight="1">
      <c r="A32" s="9">
        <v>756</v>
      </c>
      <c r="B32" s="19" t="s">
        <v>31</v>
      </c>
      <c r="C32" s="11"/>
      <c r="D32" s="11"/>
      <c r="E32" s="11"/>
      <c r="F32" s="11"/>
      <c r="G32" s="11"/>
      <c r="H32" s="11"/>
      <c r="I32" s="11"/>
    </row>
    <row r="33" spans="1:9" ht="17.25" customHeight="1">
      <c r="A33" s="310"/>
      <c r="B33" s="27" t="s">
        <v>32</v>
      </c>
      <c r="C33" s="28">
        <v>3998038</v>
      </c>
      <c r="D33" s="28">
        <v>3998038</v>
      </c>
      <c r="E33" s="13"/>
      <c r="F33" s="13"/>
      <c r="G33" s="13"/>
      <c r="H33" s="13"/>
      <c r="I33" s="13"/>
    </row>
    <row r="34" spans="1:9" ht="17.25" customHeight="1">
      <c r="A34" s="310"/>
      <c r="B34" s="27" t="s">
        <v>33</v>
      </c>
      <c r="C34" s="28">
        <v>29700</v>
      </c>
      <c r="D34" s="28">
        <v>29700</v>
      </c>
      <c r="E34" s="13"/>
      <c r="F34" s="13"/>
      <c r="G34" s="13"/>
      <c r="H34" s="13"/>
      <c r="I34" s="13"/>
    </row>
    <row r="35" spans="1:9" ht="17.25" customHeight="1">
      <c r="A35" s="310"/>
      <c r="B35" s="27" t="s">
        <v>34</v>
      </c>
      <c r="C35" s="28">
        <v>3116162</v>
      </c>
      <c r="D35" s="28">
        <v>3116162</v>
      </c>
      <c r="E35" s="13"/>
      <c r="F35" s="13"/>
      <c r="G35" s="13"/>
      <c r="H35" s="13"/>
      <c r="I35" s="13"/>
    </row>
    <row r="36" spans="1:9" ht="12.75" customHeight="1">
      <c r="A36" s="310"/>
      <c r="B36" s="27" t="s">
        <v>35</v>
      </c>
      <c r="C36" s="28">
        <v>813517</v>
      </c>
      <c r="D36" s="28">
        <v>813517</v>
      </c>
      <c r="E36" s="13"/>
      <c r="F36" s="13"/>
      <c r="G36" s="13"/>
      <c r="H36" s="13"/>
      <c r="I36" s="13"/>
    </row>
    <row r="37" spans="1:9" ht="13.5" customHeight="1">
      <c r="A37" s="310"/>
      <c r="B37" s="27" t="s">
        <v>36</v>
      </c>
      <c r="C37" s="28">
        <v>232101</v>
      </c>
      <c r="D37" s="28">
        <v>232101</v>
      </c>
      <c r="E37" s="13"/>
      <c r="F37" s="13"/>
      <c r="G37" s="13"/>
      <c r="H37" s="13"/>
      <c r="I37" s="13"/>
    </row>
    <row r="38" spans="1:9" ht="12.75" customHeight="1">
      <c r="A38" s="310"/>
      <c r="B38" s="27" t="s">
        <v>37</v>
      </c>
      <c r="C38" s="28">
        <v>128500</v>
      </c>
      <c r="D38" s="28">
        <v>128500</v>
      </c>
      <c r="E38" s="13"/>
      <c r="F38" s="13"/>
      <c r="G38" s="13"/>
      <c r="H38" s="13"/>
      <c r="I38" s="13"/>
    </row>
    <row r="39" spans="1:9" ht="15" customHeight="1">
      <c r="A39" s="310"/>
      <c r="B39" s="27" t="s">
        <v>38</v>
      </c>
      <c r="C39" s="28">
        <v>60000</v>
      </c>
      <c r="D39" s="28">
        <v>60000</v>
      </c>
      <c r="E39" s="13"/>
      <c r="F39" s="13"/>
      <c r="G39" s="13"/>
      <c r="H39" s="13"/>
      <c r="I39" s="13"/>
    </row>
    <row r="40" spans="1:9" ht="15" customHeight="1">
      <c r="A40" s="310"/>
      <c r="B40" s="27" t="s">
        <v>39</v>
      </c>
      <c r="C40" s="28">
        <v>32000</v>
      </c>
      <c r="D40" s="28">
        <v>32000</v>
      </c>
      <c r="E40" s="13"/>
      <c r="F40" s="13"/>
      <c r="G40" s="13"/>
      <c r="H40" s="13"/>
      <c r="I40" s="13"/>
    </row>
    <row r="41" spans="1:9" ht="15" customHeight="1">
      <c r="A41" s="310"/>
      <c r="B41" s="27" t="s">
        <v>40</v>
      </c>
      <c r="C41" s="28">
        <v>20000</v>
      </c>
      <c r="D41" s="28">
        <v>20000</v>
      </c>
      <c r="E41" s="13"/>
      <c r="F41" s="13"/>
      <c r="G41" s="13"/>
      <c r="H41" s="13"/>
      <c r="I41" s="13"/>
    </row>
    <row r="42" spans="1:9" ht="15" customHeight="1">
      <c r="A42" s="310"/>
      <c r="B42" s="27" t="s">
        <v>41</v>
      </c>
      <c r="C42" s="28">
        <v>108000</v>
      </c>
      <c r="D42" s="28">
        <v>108000</v>
      </c>
      <c r="E42" s="13"/>
      <c r="F42" s="13"/>
      <c r="G42" s="13"/>
      <c r="H42" s="13"/>
      <c r="I42" s="13"/>
    </row>
    <row r="43" spans="1:9" ht="31.5" customHeight="1">
      <c r="A43" s="310"/>
      <c r="B43" s="27" t="s">
        <v>42</v>
      </c>
      <c r="C43" s="28">
        <v>15700</v>
      </c>
      <c r="D43" s="28">
        <v>15700</v>
      </c>
      <c r="E43" s="13"/>
      <c r="F43" s="13"/>
      <c r="G43" s="13"/>
      <c r="H43" s="13"/>
      <c r="I43" s="13"/>
    </row>
    <row r="44" spans="1:9" ht="24" customHeight="1">
      <c r="A44" s="310"/>
      <c r="B44" s="27" t="s">
        <v>43</v>
      </c>
      <c r="C44" s="28">
        <v>18000</v>
      </c>
      <c r="D44" s="28">
        <v>18000</v>
      </c>
      <c r="E44" s="13"/>
      <c r="F44" s="13"/>
      <c r="G44" s="13"/>
      <c r="H44" s="13"/>
      <c r="I44" s="13"/>
    </row>
    <row r="45" spans="1:9" ht="15" customHeight="1">
      <c r="A45" s="310"/>
      <c r="B45" s="27" t="s">
        <v>44</v>
      </c>
      <c r="C45" s="28">
        <v>310000</v>
      </c>
      <c r="D45" s="28">
        <v>310000</v>
      </c>
      <c r="E45" s="13"/>
      <c r="F45" s="13"/>
      <c r="G45" s="13"/>
      <c r="H45" s="13"/>
      <c r="I45" s="13"/>
    </row>
    <row r="46" spans="1:9" ht="15" customHeight="1">
      <c r="A46" s="310"/>
      <c r="B46" s="27" t="s">
        <v>45</v>
      </c>
      <c r="C46" s="29">
        <v>4100</v>
      </c>
      <c r="D46" s="29">
        <v>4100</v>
      </c>
      <c r="E46" s="13"/>
      <c r="F46" s="13"/>
      <c r="G46" s="13"/>
      <c r="H46" s="13"/>
      <c r="I46" s="13"/>
    </row>
    <row r="47" spans="1:9" ht="20.25" customHeight="1">
      <c r="A47" s="310"/>
      <c r="B47" s="27" t="s">
        <v>46</v>
      </c>
      <c r="C47" s="28">
        <v>16500</v>
      </c>
      <c r="D47" s="28">
        <v>16500</v>
      </c>
      <c r="E47" s="13"/>
      <c r="F47" s="13"/>
      <c r="G47" s="13"/>
      <c r="H47" s="13"/>
      <c r="I47" s="13"/>
    </row>
    <row r="48" spans="1:9" ht="15.75" customHeight="1">
      <c r="A48" s="310"/>
      <c r="B48" s="22" t="s">
        <v>47</v>
      </c>
      <c r="C48" s="23">
        <f>SUM(C33:C47)</f>
        <v>8902318</v>
      </c>
      <c r="D48" s="23">
        <f>SUM(D33:D47)</f>
        <v>8902318</v>
      </c>
      <c r="E48" s="13"/>
      <c r="F48" s="13"/>
      <c r="G48" s="13"/>
      <c r="H48" s="13"/>
      <c r="I48" s="13"/>
    </row>
    <row r="49" spans="1:9" ht="17.25" customHeight="1">
      <c r="A49" s="9">
        <v>758</v>
      </c>
      <c r="B49" s="19" t="s">
        <v>48</v>
      </c>
      <c r="C49" s="11"/>
      <c r="D49" s="11"/>
      <c r="E49" s="11"/>
      <c r="F49" s="11"/>
      <c r="G49" s="11"/>
      <c r="H49" s="11"/>
      <c r="I49" s="11"/>
    </row>
    <row r="50" spans="1:9" ht="15" customHeight="1">
      <c r="A50" s="310"/>
      <c r="B50" s="12" t="s">
        <v>22</v>
      </c>
      <c r="C50" s="13">
        <v>20000</v>
      </c>
      <c r="D50" s="13">
        <v>20000</v>
      </c>
      <c r="E50" s="13"/>
      <c r="F50" s="13"/>
      <c r="G50" s="13"/>
      <c r="H50" s="13"/>
      <c r="I50" s="13"/>
    </row>
    <row r="51" spans="1:9" ht="15" customHeight="1">
      <c r="A51" s="310"/>
      <c r="B51" s="12" t="s">
        <v>49</v>
      </c>
      <c r="C51" s="13">
        <v>14556676</v>
      </c>
      <c r="D51" s="13">
        <v>14556676</v>
      </c>
      <c r="E51" s="13"/>
      <c r="F51" s="13"/>
      <c r="G51" s="13"/>
      <c r="H51" s="13"/>
      <c r="I51" s="13"/>
    </row>
    <row r="52" spans="1:9" ht="15" customHeight="1">
      <c r="A52" s="8"/>
      <c r="B52" s="22" t="s">
        <v>50</v>
      </c>
      <c r="C52" s="23">
        <f>SUM(C50:C51)</f>
        <v>14576676</v>
      </c>
      <c r="D52" s="23">
        <f>SUM(D50:D51)</f>
        <v>14576676</v>
      </c>
      <c r="E52" s="13"/>
      <c r="F52" s="13"/>
      <c r="G52" s="13"/>
      <c r="H52" s="13"/>
      <c r="I52" s="13"/>
    </row>
    <row r="53" spans="1:9" ht="15" customHeight="1">
      <c r="A53" s="9">
        <v>801</v>
      </c>
      <c r="B53" s="30" t="s">
        <v>51</v>
      </c>
      <c r="C53" s="25"/>
      <c r="D53" s="25"/>
      <c r="E53" s="11"/>
      <c r="F53" s="11"/>
      <c r="G53" s="11"/>
      <c r="H53" s="11"/>
      <c r="I53" s="11"/>
    </row>
    <row r="54" spans="1:9" ht="15" customHeight="1">
      <c r="A54" s="8"/>
      <c r="B54" s="31" t="s">
        <v>52</v>
      </c>
      <c r="C54" s="23">
        <v>10802</v>
      </c>
      <c r="D54" s="23">
        <v>10802</v>
      </c>
      <c r="E54" s="13"/>
      <c r="F54" s="13"/>
      <c r="G54" s="13"/>
      <c r="H54" s="13"/>
      <c r="I54" s="13"/>
    </row>
    <row r="55" spans="1:9" ht="15" customHeight="1">
      <c r="A55" s="8"/>
      <c r="B55" s="22" t="s">
        <v>53</v>
      </c>
      <c r="C55" s="23">
        <f>SUM(C54)</f>
        <v>10802</v>
      </c>
      <c r="D55" s="23">
        <f>SUM(D54)</f>
        <v>10802</v>
      </c>
      <c r="E55" s="13"/>
      <c r="F55" s="13"/>
      <c r="G55" s="13"/>
      <c r="H55" s="13"/>
      <c r="I55" s="13"/>
    </row>
    <row r="56" spans="1:9" ht="15.75" customHeight="1">
      <c r="A56" s="9">
        <v>852</v>
      </c>
      <c r="B56" s="19" t="s">
        <v>54</v>
      </c>
      <c r="C56" s="11"/>
      <c r="D56" s="11"/>
      <c r="E56" s="11"/>
      <c r="F56" s="11"/>
      <c r="G56" s="11"/>
      <c r="H56" s="11"/>
      <c r="I56" s="11"/>
    </row>
    <row r="57" spans="1:9" ht="45.75" customHeight="1">
      <c r="A57" s="309"/>
      <c r="B57" s="12" t="s">
        <v>55</v>
      </c>
      <c r="C57" s="13">
        <v>4042400</v>
      </c>
      <c r="D57" s="13">
        <v>4042400</v>
      </c>
      <c r="E57" s="13">
        <v>4042400</v>
      </c>
      <c r="F57" s="13"/>
      <c r="G57" s="13"/>
      <c r="H57" s="13"/>
      <c r="I57" s="13"/>
    </row>
    <row r="58" spans="1:9" ht="38.25" customHeight="1">
      <c r="A58" s="309"/>
      <c r="B58" s="12" t="s">
        <v>56</v>
      </c>
      <c r="C58" s="13">
        <v>837800</v>
      </c>
      <c r="D58" s="13">
        <v>837800</v>
      </c>
      <c r="E58" s="13">
        <v>837800</v>
      </c>
      <c r="F58" s="13"/>
      <c r="G58" s="13"/>
      <c r="H58" s="13"/>
      <c r="I58" s="13"/>
    </row>
    <row r="59" spans="1:9" ht="48.75" customHeight="1">
      <c r="A59" s="309"/>
      <c r="B59" s="12" t="s">
        <v>26</v>
      </c>
      <c r="C59" s="13">
        <v>51000</v>
      </c>
      <c r="D59" s="13">
        <v>51000</v>
      </c>
      <c r="E59" s="13"/>
      <c r="F59" s="13"/>
      <c r="G59" s="13"/>
      <c r="H59" s="13"/>
      <c r="I59" s="13"/>
    </row>
    <row r="60" spans="1:9" ht="24.75" customHeight="1">
      <c r="A60" s="8"/>
      <c r="B60" s="22" t="s">
        <v>57</v>
      </c>
      <c r="C60" s="23">
        <f>SUM(C57:C59)</f>
        <v>4931200</v>
      </c>
      <c r="D60" s="23">
        <f>SUM(D57:D59)</f>
        <v>4931200</v>
      </c>
      <c r="E60" s="23">
        <f>SUM(E57:E59)</f>
        <v>4880200</v>
      </c>
      <c r="F60" s="23"/>
      <c r="G60" s="13"/>
      <c r="H60" s="13"/>
      <c r="I60" s="13"/>
    </row>
    <row r="61" spans="1:9" ht="19.5" customHeight="1">
      <c r="A61" s="9">
        <v>900</v>
      </c>
      <c r="B61" s="19" t="s">
        <v>58</v>
      </c>
      <c r="C61" s="11"/>
      <c r="D61" s="11"/>
      <c r="E61" s="11"/>
      <c r="F61" s="11"/>
      <c r="G61" s="11"/>
      <c r="H61" s="11"/>
      <c r="I61" s="11"/>
    </row>
    <row r="62" spans="1:9" ht="18" customHeight="1">
      <c r="A62" s="311"/>
      <c r="B62" s="32" t="s">
        <v>45</v>
      </c>
      <c r="C62" s="33">
        <v>25000</v>
      </c>
      <c r="D62" s="33">
        <v>25000</v>
      </c>
      <c r="E62" s="33"/>
      <c r="F62" s="33"/>
      <c r="G62" s="33"/>
      <c r="H62" s="33"/>
      <c r="I62" s="33"/>
    </row>
    <row r="63" spans="1:9" ht="22.5" customHeight="1">
      <c r="A63" s="311"/>
      <c r="B63" s="32" t="s">
        <v>59</v>
      </c>
      <c r="C63" s="33">
        <v>1500</v>
      </c>
      <c r="D63" s="33">
        <v>1500</v>
      </c>
      <c r="E63" s="33"/>
      <c r="F63" s="33"/>
      <c r="G63" s="33"/>
      <c r="H63" s="33"/>
      <c r="I63" s="33"/>
    </row>
    <row r="64" spans="1:9" ht="19.5" customHeight="1">
      <c r="A64" s="8"/>
      <c r="B64" s="22" t="s">
        <v>60</v>
      </c>
      <c r="C64" s="23">
        <f>SUM(C62:C63)</f>
        <v>26500</v>
      </c>
      <c r="D64" s="23">
        <f>SUM(D62:D63)</f>
        <v>26500</v>
      </c>
      <c r="E64" s="23"/>
      <c r="F64" s="13"/>
      <c r="G64" s="13"/>
      <c r="H64" s="13"/>
      <c r="I64" s="13"/>
    </row>
    <row r="65" spans="1:9" s="26" customFormat="1" ht="19.5" customHeight="1">
      <c r="A65" s="312" t="s">
        <v>61</v>
      </c>
      <c r="B65" s="312"/>
      <c r="C65" s="34">
        <f>C13+C20+C25+C28+C31+C48+C52+C55+C60+C64</f>
        <v>29152000</v>
      </c>
      <c r="D65" s="34">
        <f>D13+D20+D25+D28+D31+D48+D52+D55+D60+D64</f>
        <v>28612000</v>
      </c>
      <c r="E65" s="34">
        <f>E25+E28+E31+E60</f>
        <v>4950409</v>
      </c>
      <c r="F65" s="34">
        <f>F60</f>
        <v>0</v>
      </c>
      <c r="G65" s="34">
        <f>G13+G20</f>
        <v>540000</v>
      </c>
      <c r="H65" s="34"/>
      <c r="I65" s="34"/>
    </row>
    <row r="66" spans="1:7" ht="11.25" customHeight="1">
      <c r="A66" s="1" t="s">
        <v>62</v>
      </c>
      <c r="B66" s="35"/>
      <c r="F66" s="36"/>
      <c r="G66" s="26"/>
    </row>
    <row r="67" spans="2:6" ht="11.25">
      <c r="B67" s="35"/>
      <c r="F67" s="36"/>
    </row>
    <row r="68" spans="2:5" ht="11.25">
      <c r="B68" s="35"/>
      <c r="E68" s="36"/>
    </row>
    <row r="69" spans="2:6" ht="11.25">
      <c r="B69" s="35"/>
      <c r="F69" s="36"/>
    </row>
    <row r="70" ht="11.25">
      <c r="B70" s="35"/>
    </row>
    <row r="71" ht="11.25">
      <c r="B71" s="35"/>
    </row>
    <row r="72" ht="11.25">
      <c r="B72" s="35"/>
    </row>
    <row r="73" ht="11.25">
      <c r="B73" s="35"/>
    </row>
    <row r="74" ht="11.25">
      <c r="B74" s="35"/>
    </row>
    <row r="75" ht="11.25">
      <c r="B75" s="35"/>
    </row>
    <row r="76" ht="11.25">
      <c r="B76" s="35"/>
    </row>
    <row r="77" ht="11.25">
      <c r="B77" s="35"/>
    </row>
    <row r="78" ht="11.25">
      <c r="B78" s="35"/>
    </row>
    <row r="79" ht="11.25">
      <c r="B79" s="35"/>
    </row>
    <row r="80" ht="11.25">
      <c r="B80" s="35"/>
    </row>
    <row r="81" ht="11.25">
      <c r="B81" s="35"/>
    </row>
    <row r="82" ht="11.25">
      <c r="B82" s="35"/>
    </row>
    <row r="83" ht="11.25">
      <c r="B83" s="35"/>
    </row>
    <row r="84" ht="11.25">
      <c r="B84" s="35"/>
    </row>
    <row r="85" ht="11.25">
      <c r="B85" s="35"/>
    </row>
    <row r="86" ht="11.25">
      <c r="B86" s="35"/>
    </row>
    <row r="87" ht="11.25">
      <c r="B87" s="35"/>
    </row>
    <row r="88" ht="11.25">
      <c r="B88" s="35"/>
    </row>
    <row r="89" ht="11.25">
      <c r="B89" s="35"/>
    </row>
    <row r="90" ht="11.25">
      <c r="B90" s="35"/>
    </row>
    <row r="91" ht="11.25">
      <c r="B91" s="35"/>
    </row>
    <row r="92" ht="11.25">
      <c r="B92" s="35"/>
    </row>
    <row r="93" ht="11.25">
      <c r="B93" s="35"/>
    </row>
    <row r="94" ht="11.25">
      <c r="B94" s="35"/>
    </row>
    <row r="95" ht="11.25">
      <c r="B95" s="35"/>
    </row>
    <row r="96" ht="11.25">
      <c r="B96" s="35"/>
    </row>
    <row r="97" ht="11.25">
      <c r="B97" s="35"/>
    </row>
    <row r="98" ht="11.25">
      <c r="B98" s="35"/>
    </row>
  </sheetData>
  <sheetProtection selectLockedCells="1" selectUnlockedCells="1"/>
  <mergeCells count="18">
    <mergeCell ref="A57:A59"/>
    <mergeCell ref="A62:A63"/>
    <mergeCell ref="A65:B65"/>
    <mergeCell ref="A10:A12"/>
    <mergeCell ref="A15:A17"/>
    <mergeCell ref="A22:A24"/>
    <mergeCell ref="A33:A38"/>
    <mergeCell ref="A39:A48"/>
    <mergeCell ref="A50:A51"/>
    <mergeCell ref="A4:A7"/>
    <mergeCell ref="B4:B7"/>
    <mergeCell ref="C4:I4"/>
    <mergeCell ref="C5:C7"/>
    <mergeCell ref="D5:I5"/>
    <mergeCell ref="D6:D7"/>
    <mergeCell ref="E6:F6"/>
    <mergeCell ref="G6:G7"/>
    <mergeCell ref="H6:I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="81" zoomScaleNormal="81" zoomScalePageLayoutView="0" workbookViewId="0" topLeftCell="A1">
      <selection activeCell="E14" sqref="A1:E14"/>
    </sheetView>
  </sheetViews>
  <sheetFormatPr defaultColWidth="9.140625" defaultRowHeight="12.75"/>
  <cols>
    <col min="1" max="1" width="4.7109375" style="176" customWidth="1"/>
    <col min="2" max="2" width="9.140625" style="176" customWidth="1"/>
    <col min="3" max="3" width="8.7109375" style="176" customWidth="1"/>
    <col min="4" max="4" width="45.7109375" style="176" customWidth="1"/>
    <col min="5" max="5" width="17.8515625" style="176" customWidth="1"/>
    <col min="6" max="16384" width="9.140625" style="176" customWidth="1"/>
  </cols>
  <sheetData>
    <row r="1" ht="12.75">
      <c r="D1" s="176" t="s">
        <v>350</v>
      </c>
    </row>
    <row r="2" ht="17.25" customHeight="1">
      <c r="D2" s="176" t="s">
        <v>351</v>
      </c>
    </row>
    <row r="3" spans="1:5" ht="43.5" customHeight="1">
      <c r="A3" s="355" t="s">
        <v>352</v>
      </c>
      <c r="B3" s="355"/>
      <c r="C3" s="355"/>
      <c r="D3" s="355"/>
      <c r="E3" s="355"/>
    </row>
    <row r="4" spans="4:5" ht="12.75">
      <c r="D4" s="180"/>
      <c r="E4" s="246"/>
    </row>
    <row r="5" spans="1:5" ht="12.75" customHeight="1">
      <c r="A5" s="356" t="s">
        <v>166</v>
      </c>
      <c r="B5" s="356" t="s">
        <v>3</v>
      </c>
      <c r="C5" s="356" t="s">
        <v>66</v>
      </c>
      <c r="D5" s="357" t="s">
        <v>167</v>
      </c>
      <c r="E5" s="357" t="s">
        <v>353</v>
      </c>
    </row>
    <row r="6" spans="1:5" ht="12.75">
      <c r="A6" s="356"/>
      <c r="B6" s="356"/>
      <c r="C6" s="356"/>
      <c r="D6" s="357"/>
      <c r="E6" s="357"/>
    </row>
    <row r="7" spans="1:5" ht="12.75">
      <c r="A7" s="356"/>
      <c r="B7" s="356"/>
      <c r="C7" s="356"/>
      <c r="D7" s="357"/>
      <c r="E7" s="357"/>
    </row>
    <row r="8" spans="1:5" ht="12.75">
      <c r="A8" s="247">
        <v>1</v>
      </c>
      <c r="B8" s="247">
        <v>2</v>
      </c>
      <c r="C8" s="247">
        <v>3</v>
      </c>
      <c r="D8" s="247">
        <v>4</v>
      </c>
      <c r="E8" s="247">
        <v>5</v>
      </c>
    </row>
    <row r="9" spans="1:5" ht="34.5" customHeight="1">
      <c r="A9" s="358" t="s">
        <v>354</v>
      </c>
      <c r="B9" s="358"/>
      <c r="C9" s="358"/>
      <c r="D9" s="248" t="s">
        <v>355</v>
      </c>
      <c r="E9" s="249"/>
    </row>
    <row r="10" spans="1:5" ht="26.25" customHeight="1">
      <c r="A10" s="250">
        <v>2</v>
      </c>
      <c r="B10" s="250">
        <v>851</v>
      </c>
      <c r="C10" s="250">
        <v>85149</v>
      </c>
      <c r="D10" s="250" t="s">
        <v>356</v>
      </c>
      <c r="E10" s="251">
        <v>70000</v>
      </c>
    </row>
    <row r="11" spans="1:5" ht="27.75" customHeight="1">
      <c r="A11" s="252">
        <v>6</v>
      </c>
      <c r="B11" s="252">
        <v>750</v>
      </c>
      <c r="C11" s="252">
        <v>75095</v>
      </c>
      <c r="D11" s="252" t="s">
        <v>357</v>
      </c>
      <c r="E11" s="253">
        <v>10963.62</v>
      </c>
    </row>
    <row r="12" spans="1:5" ht="27.75" customHeight="1">
      <c r="A12" s="252">
        <v>7</v>
      </c>
      <c r="B12" s="252">
        <v>150</v>
      </c>
      <c r="C12" s="252">
        <v>15011</v>
      </c>
      <c r="D12" s="252" t="s">
        <v>357</v>
      </c>
      <c r="E12" s="253">
        <v>5235.1</v>
      </c>
    </row>
    <row r="13" spans="1:5" ht="24" customHeight="1">
      <c r="A13" s="359" t="s">
        <v>6</v>
      </c>
      <c r="B13" s="359"/>
      <c r="C13" s="359"/>
      <c r="D13" s="359"/>
      <c r="E13" s="254">
        <f>SUM(E10:E12)</f>
        <v>86198.72</v>
      </c>
    </row>
    <row r="15" ht="12.75">
      <c r="A15" s="255"/>
    </row>
  </sheetData>
  <sheetProtection selectLockedCells="1" selectUnlockedCells="1"/>
  <mergeCells count="8">
    <mergeCell ref="A9:C9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="81" zoomScaleNormal="81" zoomScalePageLayoutView="0" workbookViewId="0" topLeftCell="A1">
      <selection activeCell="E13" sqref="A1:E13"/>
    </sheetView>
  </sheetViews>
  <sheetFormatPr defaultColWidth="9.00390625" defaultRowHeight="12.75"/>
  <cols>
    <col min="1" max="1" width="4.140625" style="37" customWidth="1"/>
    <col min="2" max="2" width="7.00390625" style="37" customWidth="1"/>
    <col min="3" max="3" width="10.140625" style="37" customWidth="1"/>
    <col min="4" max="4" width="55.7109375" style="37" customWidth="1"/>
    <col min="5" max="5" width="20.57421875" style="37" customWidth="1"/>
    <col min="6" max="16384" width="9.00390625" style="37" customWidth="1"/>
  </cols>
  <sheetData>
    <row r="1" ht="12.75">
      <c r="D1" s="37" t="s">
        <v>358</v>
      </c>
    </row>
    <row r="2" ht="12.75">
      <c r="D2" s="37" t="s">
        <v>351</v>
      </c>
    </row>
    <row r="3" spans="1:5" ht="77.25" customHeight="1">
      <c r="A3" s="334" t="s">
        <v>359</v>
      </c>
      <c r="B3" s="334"/>
      <c r="C3" s="334"/>
      <c r="D3" s="334"/>
      <c r="E3" s="334"/>
    </row>
    <row r="4" spans="4:5" ht="19.5" customHeight="1">
      <c r="D4" s="113"/>
      <c r="E4" s="112"/>
    </row>
    <row r="5" spans="1:5" ht="19.5" customHeight="1">
      <c r="A5" s="313" t="s">
        <v>166</v>
      </c>
      <c r="B5" s="313" t="s">
        <v>3</v>
      </c>
      <c r="C5" s="313" t="s">
        <v>66</v>
      </c>
      <c r="D5" s="315" t="s">
        <v>360</v>
      </c>
      <c r="E5" s="315" t="s">
        <v>353</v>
      </c>
    </row>
    <row r="6" spans="1:5" ht="19.5" customHeight="1">
      <c r="A6" s="313"/>
      <c r="B6" s="313"/>
      <c r="C6" s="313"/>
      <c r="D6" s="315"/>
      <c r="E6" s="315"/>
    </row>
    <row r="7" spans="1:5" ht="19.5" customHeight="1">
      <c r="A7" s="313"/>
      <c r="B7" s="313"/>
      <c r="C7" s="313"/>
      <c r="D7" s="315"/>
      <c r="E7" s="315"/>
    </row>
    <row r="8" spans="1:5" ht="7.5" customHeight="1">
      <c r="A8" s="256">
        <v>1</v>
      </c>
      <c r="B8" s="256">
        <v>2</v>
      </c>
      <c r="C8" s="256">
        <v>3</v>
      </c>
      <c r="D8" s="256">
        <v>4</v>
      </c>
      <c r="E8" s="256">
        <v>5</v>
      </c>
    </row>
    <row r="9" spans="1:5" ht="30" customHeight="1">
      <c r="A9" s="120">
        <v>1</v>
      </c>
      <c r="B9" s="120">
        <v>921</v>
      </c>
      <c r="C9" s="120">
        <v>92109</v>
      </c>
      <c r="D9" s="125" t="s">
        <v>361</v>
      </c>
      <c r="E9" s="124">
        <v>390000</v>
      </c>
    </row>
    <row r="10" spans="1:5" ht="30" customHeight="1">
      <c r="A10" s="120">
        <v>2</v>
      </c>
      <c r="B10" s="120">
        <v>921</v>
      </c>
      <c r="C10" s="120">
        <v>92116</v>
      </c>
      <c r="D10" s="125" t="s">
        <v>362</v>
      </c>
      <c r="E10" s="124">
        <v>330000</v>
      </c>
    </row>
    <row r="11" spans="1:5" s="113" customFormat="1" ht="30" customHeight="1">
      <c r="A11" s="360" t="s">
        <v>6</v>
      </c>
      <c r="B11" s="360"/>
      <c r="C11" s="360"/>
      <c r="D11" s="360"/>
      <c r="E11" s="175">
        <f>SUM(E9:E10)</f>
        <v>720000</v>
      </c>
    </row>
    <row r="13" ht="12.75">
      <c r="A13" s="153"/>
    </row>
  </sheetData>
  <sheetProtection selectLockedCells="1" selectUnlockedCells="1"/>
  <mergeCells count="7">
    <mergeCell ref="A11:D11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="81" zoomScaleNormal="81" zoomScalePageLayoutView="0" workbookViewId="0" topLeftCell="A49">
      <selection activeCell="C49" sqref="C49"/>
    </sheetView>
  </sheetViews>
  <sheetFormatPr defaultColWidth="11.57421875" defaultRowHeight="12.75"/>
  <cols>
    <col min="1" max="1" width="5.00390625" style="257" customWidth="1"/>
    <col min="2" max="2" width="6.28125" style="257" customWidth="1"/>
    <col min="3" max="3" width="7.00390625" style="257" customWidth="1"/>
    <col min="4" max="4" width="27.57421875" style="257" customWidth="1"/>
    <col min="5" max="5" width="13.00390625" style="257" customWidth="1"/>
    <col min="6" max="6" width="11.8515625" style="257" customWidth="1"/>
    <col min="7" max="7" width="12.57421875" style="257" customWidth="1"/>
    <col min="8" max="8" width="13.57421875" style="257" customWidth="1"/>
    <col min="9" max="9" width="15.28125" style="257" customWidth="1"/>
    <col min="10" max="10" width="10.421875" style="257" customWidth="1"/>
    <col min="11" max="11" width="7.7109375" style="257" customWidth="1"/>
    <col min="12" max="16384" width="11.57421875" style="257" customWidth="1"/>
  </cols>
  <sheetData>
    <row r="1" spans="1:12" ht="12.75">
      <c r="A1" s="258"/>
      <c r="B1" s="258"/>
      <c r="C1" s="258"/>
      <c r="D1" s="258"/>
      <c r="E1" s="258"/>
      <c r="F1" s="258"/>
      <c r="G1" s="258" t="s">
        <v>363</v>
      </c>
      <c r="H1" s="258"/>
      <c r="I1" s="258"/>
      <c r="K1"/>
      <c r="L1"/>
    </row>
    <row r="2" spans="1:12" ht="12.75">
      <c r="A2" s="258"/>
      <c r="B2" s="258"/>
      <c r="C2" s="258"/>
      <c r="D2" s="258"/>
      <c r="E2" s="258"/>
      <c r="F2" s="258"/>
      <c r="G2" s="258" t="s">
        <v>212</v>
      </c>
      <c r="H2" s="258"/>
      <c r="I2" s="258"/>
      <c r="K2"/>
      <c r="L2"/>
    </row>
    <row r="3" spans="1:11" ht="12.7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17.25" customHeight="1">
      <c r="A4" s="361" t="s">
        <v>364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9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60"/>
    </row>
    <row r="6" spans="1:11" ht="12.75" customHeight="1">
      <c r="A6" s="362" t="s">
        <v>166</v>
      </c>
      <c r="B6" s="362" t="s">
        <v>3</v>
      </c>
      <c r="C6" s="362" t="s">
        <v>365</v>
      </c>
      <c r="D6" s="363" t="s">
        <v>366</v>
      </c>
      <c r="E6" s="364" t="s">
        <v>367</v>
      </c>
      <c r="F6" s="364" t="s">
        <v>242</v>
      </c>
      <c r="G6" s="364"/>
      <c r="H6" s="364"/>
      <c r="I6" s="364"/>
      <c r="J6" s="364"/>
      <c r="K6" s="365" t="s">
        <v>368</v>
      </c>
    </row>
    <row r="7" spans="1:11" ht="12.75" customHeight="1">
      <c r="A7" s="362"/>
      <c r="B7" s="362"/>
      <c r="C7" s="362"/>
      <c r="D7" s="363"/>
      <c r="E7" s="364"/>
      <c r="F7" s="364" t="s">
        <v>369</v>
      </c>
      <c r="G7" s="364" t="s">
        <v>370</v>
      </c>
      <c r="H7" s="364"/>
      <c r="I7" s="364"/>
      <c r="J7" s="364"/>
      <c r="K7" s="365"/>
    </row>
    <row r="8" spans="1:11" ht="12.75" customHeight="1">
      <c r="A8" s="362"/>
      <c r="B8" s="362"/>
      <c r="C8" s="362"/>
      <c r="D8" s="363"/>
      <c r="E8" s="364"/>
      <c r="F8" s="364"/>
      <c r="G8" s="364" t="s">
        <v>371</v>
      </c>
      <c r="H8" s="364" t="s">
        <v>372</v>
      </c>
      <c r="I8" s="364" t="s">
        <v>373</v>
      </c>
      <c r="J8" s="365" t="s">
        <v>374</v>
      </c>
      <c r="K8" s="365"/>
    </row>
    <row r="9" spans="1:11" ht="12.75">
      <c r="A9" s="362"/>
      <c r="B9" s="362"/>
      <c r="C9" s="362"/>
      <c r="D9" s="363"/>
      <c r="E9" s="364"/>
      <c r="F9" s="364"/>
      <c r="G9" s="364"/>
      <c r="H9" s="364"/>
      <c r="I9" s="364"/>
      <c r="J9" s="365"/>
      <c r="K9" s="365"/>
    </row>
    <row r="10" spans="1:11" ht="51.75" customHeight="1">
      <c r="A10" s="362"/>
      <c r="B10" s="362"/>
      <c r="C10" s="362"/>
      <c r="D10" s="363"/>
      <c r="E10" s="364"/>
      <c r="F10" s="364"/>
      <c r="G10" s="364"/>
      <c r="H10" s="364"/>
      <c r="I10" s="364"/>
      <c r="J10" s="365"/>
      <c r="K10" s="365"/>
    </row>
    <row r="11" spans="1:11" ht="12.75">
      <c r="A11" s="261">
        <v>1</v>
      </c>
      <c r="B11" s="261">
        <v>2</v>
      </c>
      <c r="C11" s="261">
        <v>3</v>
      </c>
      <c r="D11" s="261">
        <v>4</v>
      </c>
      <c r="E11" s="261">
        <v>5</v>
      </c>
      <c r="F11" s="261">
        <v>6</v>
      </c>
      <c r="G11" s="261">
        <v>7</v>
      </c>
      <c r="H11" s="261">
        <v>8</v>
      </c>
      <c r="I11" s="261">
        <v>9</v>
      </c>
      <c r="J11" s="261">
        <v>10</v>
      </c>
      <c r="K11" s="261">
        <v>11</v>
      </c>
    </row>
    <row r="12" spans="1:11" ht="57" customHeight="1">
      <c r="A12" s="262">
        <v>1</v>
      </c>
      <c r="B12" s="262" t="s">
        <v>13</v>
      </c>
      <c r="C12" s="262" t="s">
        <v>69</v>
      </c>
      <c r="D12" s="263" t="s">
        <v>375</v>
      </c>
      <c r="E12" s="264">
        <v>900000</v>
      </c>
      <c r="F12" s="264">
        <v>900000</v>
      </c>
      <c r="G12" s="264">
        <v>80000</v>
      </c>
      <c r="H12" s="264">
        <v>820000</v>
      </c>
      <c r="I12" s="265" t="s">
        <v>376</v>
      </c>
      <c r="J12" s="266"/>
      <c r="K12" s="266"/>
    </row>
    <row r="13" spans="1:11" ht="57" customHeight="1">
      <c r="A13" s="262">
        <v>2</v>
      </c>
      <c r="B13" s="262" t="s">
        <v>13</v>
      </c>
      <c r="C13" s="262" t="s">
        <v>69</v>
      </c>
      <c r="D13" s="263" t="s">
        <v>377</v>
      </c>
      <c r="E13" s="264">
        <v>500000</v>
      </c>
      <c r="F13" s="264">
        <v>500000</v>
      </c>
      <c r="G13" s="264">
        <v>100000</v>
      </c>
      <c r="H13" s="264">
        <v>0</v>
      </c>
      <c r="I13" s="267" t="s">
        <v>378</v>
      </c>
      <c r="J13" s="266"/>
      <c r="K13" s="266"/>
    </row>
    <row r="14" spans="1:11" ht="45" customHeight="1">
      <c r="A14" s="262">
        <v>3</v>
      </c>
      <c r="B14" s="262" t="s">
        <v>13</v>
      </c>
      <c r="C14" s="262" t="s">
        <v>69</v>
      </c>
      <c r="D14" s="263" t="s">
        <v>379</v>
      </c>
      <c r="E14" s="264">
        <v>1000000</v>
      </c>
      <c r="F14" s="264">
        <v>1000000</v>
      </c>
      <c r="G14" s="264">
        <v>400000</v>
      </c>
      <c r="H14" s="264">
        <v>0</v>
      </c>
      <c r="I14" s="265" t="s">
        <v>380</v>
      </c>
      <c r="J14" s="268"/>
      <c r="K14" s="268"/>
    </row>
    <row r="15" spans="1:11" ht="45.75" customHeight="1">
      <c r="A15" s="262">
        <v>4</v>
      </c>
      <c r="B15" s="262" t="s">
        <v>13</v>
      </c>
      <c r="C15" s="262" t="s">
        <v>69</v>
      </c>
      <c r="D15" s="263" t="s">
        <v>381</v>
      </c>
      <c r="E15" s="264">
        <v>2000000</v>
      </c>
      <c r="F15" s="264">
        <v>2000000</v>
      </c>
      <c r="G15" s="264">
        <v>159000</v>
      </c>
      <c r="H15" s="264">
        <v>641000</v>
      </c>
      <c r="I15" s="265" t="s">
        <v>382</v>
      </c>
      <c r="J15" s="268"/>
      <c r="K15" s="268"/>
    </row>
    <row r="16" spans="1:11" ht="45" customHeight="1">
      <c r="A16" s="262">
        <v>5</v>
      </c>
      <c r="B16" s="262" t="s">
        <v>13</v>
      </c>
      <c r="C16" s="262" t="s">
        <v>69</v>
      </c>
      <c r="D16" s="263" t="s">
        <v>383</v>
      </c>
      <c r="E16" s="264">
        <v>60000</v>
      </c>
      <c r="F16" s="264">
        <v>60000</v>
      </c>
      <c r="G16" s="264">
        <v>60000</v>
      </c>
      <c r="H16" s="264">
        <v>0</v>
      </c>
      <c r="I16" s="265" t="s">
        <v>384</v>
      </c>
      <c r="J16" s="268"/>
      <c r="K16" s="268"/>
    </row>
    <row r="17" spans="1:11" ht="36" customHeight="1">
      <c r="A17" s="262">
        <v>6</v>
      </c>
      <c r="B17" s="262" t="s">
        <v>13</v>
      </c>
      <c r="C17" s="262" t="s">
        <v>69</v>
      </c>
      <c r="D17" s="263" t="s">
        <v>385</v>
      </c>
      <c r="E17" s="264">
        <v>1100000</v>
      </c>
      <c r="F17" s="264">
        <v>1100000</v>
      </c>
      <c r="G17" s="264">
        <v>297000</v>
      </c>
      <c r="H17" s="264">
        <v>593000</v>
      </c>
      <c r="I17" s="269" t="s">
        <v>386</v>
      </c>
      <c r="J17" s="268"/>
      <c r="K17" s="268"/>
    </row>
    <row r="18" spans="1:11" ht="36" customHeight="1">
      <c r="A18" s="262">
        <v>7</v>
      </c>
      <c r="B18" s="262" t="s">
        <v>13</v>
      </c>
      <c r="C18" s="262" t="s">
        <v>69</v>
      </c>
      <c r="D18" s="263" t="s">
        <v>387</v>
      </c>
      <c r="E18" s="264">
        <v>60000</v>
      </c>
      <c r="F18" s="264">
        <v>60000</v>
      </c>
      <c r="G18" s="264">
        <v>60000</v>
      </c>
      <c r="H18" s="264">
        <v>0</v>
      </c>
      <c r="I18" s="269"/>
      <c r="J18" s="268"/>
      <c r="K18" s="268"/>
    </row>
    <row r="19" spans="1:11" ht="40.5" customHeight="1">
      <c r="A19" s="366" t="s">
        <v>388</v>
      </c>
      <c r="B19" s="366"/>
      <c r="C19" s="366"/>
      <c r="D19" s="270"/>
      <c r="E19" s="271">
        <f>SUM(E12:E18)</f>
        <v>5620000</v>
      </c>
      <c r="F19" s="271">
        <f>SUM(F12:F18)</f>
        <v>5620000</v>
      </c>
      <c r="G19" s="271">
        <f>SUM(G12:G18)</f>
        <v>1156000</v>
      </c>
      <c r="H19" s="271">
        <f>SUM(H12:H18)</f>
        <v>2054000</v>
      </c>
      <c r="I19" s="272" t="s">
        <v>389</v>
      </c>
      <c r="J19" s="273"/>
      <c r="K19" s="274"/>
    </row>
    <row r="20" spans="1:11" ht="36.75" customHeight="1">
      <c r="A20" s="275">
        <v>8</v>
      </c>
      <c r="B20" s="275">
        <v>600</v>
      </c>
      <c r="C20" s="275">
        <v>60016</v>
      </c>
      <c r="D20" s="276" t="s">
        <v>390</v>
      </c>
      <c r="E20" s="277">
        <v>450000</v>
      </c>
      <c r="F20" s="277">
        <v>450000</v>
      </c>
      <c r="G20" s="277">
        <v>450000</v>
      </c>
      <c r="H20" s="277">
        <v>0</v>
      </c>
      <c r="I20" s="278" t="s">
        <v>391</v>
      </c>
      <c r="J20" s="279"/>
      <c r="K20" s="279"/>
    </row>
    <row r="21" spans="1:11" ht="35.25" customHeight="1">
      <c r="A21" s="275">
        <v>9</v>
      </c>
      <c r="B21" s="275">
        <v>600</v>
      </c>
      <c r="C21" s="275">
        <v>60016</v>
      </c>
      <c r="D21" s="276" t="s">
        <v>392</v>
      </c>
      <c r="E21" s="277">
        <v>36000</v>
      </c>
      <c r="F21" s="277">
        <v>36000</v>
      </c>
      <c r="G21" s="277">
        <v>36000</v>
      </c>
      <c r="H21" s="277">
        <v>0</v>
      </c>
      <c r="I21" s="278" t="s">
        <v>391</v>
      </c>
      <c r="J21" s="279"/>
      <c r="K21" s="279"/>
    </row>
    <row r="22" spans="1:11" ht="37.5" customHeight="1">
      <c r="A22" s="275">
        <v>10</v>
      </c>
      <c r="B22" s="275">
        <v>600</v>
      </c>
      <c r="C22" s="275">
        <v>60016</v>
      </c>
      <c r="D22" s="276" t="s">
        <v>393</v>
      </c>
      <c r="E22" s="277">
        <v>30000</v>
      </c>
      <c r="F22" s="277">
        <v>30000</v>
      </c>
      <c r="G22" s="277">
        <v>30000</v>
      </c>
      <c r="H22" s="277">
        <v>0</v>
      </c>
      <c r="I22" s="278" t="s">
        <v>394</v>
      </c>
      <c r="J22" s="279"/>
      <c r="K22" s="279"/>
    </row>
    <row r="23" spans="1:11" ht="54" customHeight="1">
      <c r="A23" s="275">
        <v>11</v>
      </c>
      <c r="B23" s="275">
        <v>600</v>
      </c>
      <c r="C23" s="275">
        <v>60016</v>
      </c>
      <c r="D23" s="276" t="s">
        <v>395</v>
      </c>
      <c r="E23" s="277">
        <v>50000</v>
      </c>
      <c r="F23" s="277">
        <v>50000</v>
      </c>
      <c r="G23" s="277">
        <v>50000</v>
      </c>
      <c r="H23" s="277">
        <v>0</v>
      </c>
      <c r="I23" s="278" t="s">
        <v>396</v>
      </c>
      <c r="J23" s="279"/>
      <c r="K23" s="279"/>
    </row>
    <row r="24" spans="1:11" ht="50.25" customHeight="1">
      <c r="A24" s="275">
        <v>12</v>
      </c>
      <c r="B24" s="275">
        <v>600</v>
      </c>
      <c r="C24" s="275">
        <v>60016</v>
      </c>
      <c r="D24" s="280" t="s">
        <v>397</v>
      </c>
      <c r="E24" s="277">
        <v>11674.04</v>
      </c>
      <c r="F24" s="277">
        <v>11674.04</v>
      </c>
      <c r="G24" s="277">
        <v>11674.04</v>
      </c>
      <c r="H24" s="277">
        <v>0</v>
      </c>
      <c r="I24" s="278"/>
      <c r="J24" s="279"/>
      <c r="K24" s="279"/>
    </row>
    <row r="25" spans="1:11" ht="45.75" customHeight="1">
      <c r="A25" s="366" t="s">
        <v>79</v>
      </c>
      <c r="B25" s="366"/>
      <c r="C25" s="366"/>
      <c r="D25" s="270"/>
      <c r="E25" s="281">
        <f>SUM(E20:E24)</f>
        <v>577674.04</v>
      </c>
      <c r="F25" s="281">
        <f>SUM(F20:F24)</f>
        <v>577674.04</v>
      </c>
      <c r="G25" s="281">
        <f>SUM(G20:G24)</f>
        <v>577674.04</v>
      </c>
      <c r="H25" s="281">
        <f>SUM(H20:H24)</f>
        <v>0</v>
      </c>
      <c r="I25" s="282" t="s">
        <v>398</v>
      </c>
      <c r="J25" s="283"/>
      <c r="K25" s="283"/>
    </row>
    <row r="26" spans="1:11" ht="49.5" customHeight="1">
      <c r="A26" s="275">
        <v>13</v>
      </c>
      <c r="B26" s="275">
        <v>700</v>
      </c>
      <c r="C26" s="275">
        <v>70005</v>
      </c>
      <c r="D26" s="276" t="s">
        <v>399</v>
      </c>
      <c r="E26" s="277">
        <v>30000</v>
      </c>
      <c r="F26" s="277">
        <v>30000</v>
      </c>
      <c r="G26" s="277">
        <v>15000</v>
      </c>
      <c r="H26" s="277">
        <v>0</v>
      </c>
      <c r="I26" s="284" t="s">
        <v>400</v>
      </c>
      <c r="J26" s="279"/>
      <c r="K26" s="279"/>
    </row>
    <row r="27" spans="1:11" ht="47.25" customHeight="1">
      <c r="A27" s="275">
        <v>14</v>
      </c>
      <c r="B27" s="275">
        <v>700</v>
      </c>
      <c r="C27" s="275">
        <v>70005</v>
      </c>
      <c r="D27" s="276" t="s">
        <v>401</v>
      </c>
      <c r="E27" s="277">
        <v>30000</v>
      </c>
      <c r="F27" s="277">
        <v>30000</v>
      </c>
      <c r="G27" s="277">
        <v>30000</v>
      </c>
      <c r="H27" s="277">
        <v>0</v>
      </c>
      <c r="I27" s="278" t="s">
        <v>384</v>
      </c>
      <c r="J27" s="279"/>
      <c r="K27" s="279"/>
    </row>
    <row r="28" spans="1:11" ht="48.75" customHeight="1">
      <c r="A28" s="275">
        <v>15</v>
      </c>
      <c r="B28" s="275">
        <v>700</v>
      </c>
      <c r="C28" s="275">
        <v>70005</v>
      </c>
      <c r="D28" s="276" t="s">
        <v>402</v>
      </c>
      <c r="E28" s="277">
        <v>50000</v>
      </c>
      <c r="F28" s="277">
        <v>50000</v>
      </c>
      <c r="G28" s="277">
        <v>50000</v>
      </c>
      <c r="H28" s="277">
        <v>0</v>
      </c>
      <c r="I28" s="278" t="s">
        <v>384</v>
      </c>
      <c r="J28" s="279"/>
      <c r="K28" s="279"/>
    </row>
    <row r="29" spans="1:11" ht="44.25" customHeight="1">
      <c r="A29" s="275">
        <v>16</v>
      </c>
      <c r="B29" s="275">
        <v>700</v>
      </c>
      <c r="C29" s="275">
        <v>70005</v>
      </c>
      <c r="D29" s="276" t="s">
        <v>403</v>
      </c>
      <c r="E29" s="277">
        <v>100000</v>
      </c>
      <c r="F29" s="277">
        <v>100000</v>
      </c>
      <c r="G29" s="277">
        <v>100000</v>
      </c>
      <c r="H29" s="277">
        <v>0</v>
      </c>
      <c r="I29" s="278" t="s">
        <v>384</v>
      </c>
      <c r="J29" s="279"/>
      <c r="K29" s="279"/>
    </row>
    <row r="30" spans="1:11" ht="82.5" customHeight="1">
      <c r="A30" s="275">
        <v>17</v>
      </c>
      <c r="B30" s="275">
        <v>700</v>
      </c>
      <c r="C30" s="275">
        <v>70005</v>
      </c>
      <c r="D30" s="276" t="s">
        <v>404</v>
      </c>
      <c r="E30" s="277">
        <v>75000</v>
      </c>
      <c r="F30" s="277">
        <v>75000</v>
      </c>
      <c r="G30" s="277">
        <v>75000</v>
      </c>
      <c r="H30" s="277">
        <v>0</v>
      </c>
      <c r="I30" s="278" t="s">
        <v>394</v>
      </c>
      <c r="J30" s="279"/>
      <c r="K30" s="279"/>
    </row>
    <row r="31" spans="1:11" ht="54.75" customHeight="1">
      <c r="A31" s="275">
        <v>18</v>
      </c>
      <c r="B31" s="275">
        <v>700</v>
      </c>
      <c r="C31" s="275">
        <v>70005</v>
      </c>
      <c r="D31" s="276" t="s">
        <v>405</v>
      </c>
      <c r="E31" s="277">
        <v>150000</v>
      </c>
      <c r="F31" s="277">
        <v>150000</v>
      </c>
      <c r="G31" s="277">
        <v>40000</v>
      </c>
      <c r="H31" s="277">
        <v>0</v>
      </c>
      <c r="I31" s="278" t="s">
        <v>406</v>
      </c>
      <c r="J31" s="279"/>
      <c r="K31" s="279"/>
    </row>
    <row r="32" spans="1:11" ht="47.25" customHeight="1">
      <c r="A32" s="275">
        <v>19</v>
      </c>
      <c r="B32" s="275">
        <v>700</v>
      </c>
      <c r="C32" s="275">
        <v>70005</v>
      </c>
      <c r="D32" s="276" t="s">
        <v>407</v>
      </c>
      <c r="E32" s="277">
        <v>100000</v>
      </c>
      <c r="F32" s="277">
        <v>100000</v>
      </c>
      <c r="G32" s="277">
        <v>25000</v>
      </c>
      <c r="H32" s="277">
        <v>0</v>
      </c>
      <c r="I32" s="278" t="s">
        <v>408</v>
      </c>
      <c r="J32" s="279"/>
      <c r="K32" s="279"/>
    </row>
    <row r="33" spans="1:11" ht="47.25" customHeight="1">
      <c r="A33" s="275">
        <v>20</v>
      </c>
      <c r="B33" s="275">
        <v>700</v>
      </c>
      <c r="C33" s="275">
        <v>70005</v>
      </c>
      <c r="D33" s="280" t="s">
        <v>409</v>
      </c>
      <c r="E33" s="277">
        <v>10992.5</v>
      </c>
      <c r="F33" s="277">
        <v>10992.5</v>
      </c>
      <c r="G33" s="277">
        <v>10992.5</v>
      </c>
      <c r="H33" s="277">
        <v>0</v>
      </c>
      <c r="I33" s="278"/>
      <c r="J33" s="279"/>
      <c r="K33" s="279"/>
    </row>
    <row r="34" spans="1:11" ht="47.25" customHeight="1">
      <c r="A34" s="275">
        <v>21</v>
      </c>
      <c r="B34" s="275">
        <v>700</v>
      </c>
      <c r="C34" s="275">
        <v>70005</v>
      </c>
      <c r="D34" s="280" t="s">
        <v>410</v>
      </c>
      <c r="E34" s="277">
        <v>10816.62</v>
      </c>
      <c r="F34" s="277">
        <v>10816.62</v>
      </c>
      <c r="G34" s="277">
        <v>10816.62</v>
      </c>
      <c r="H34" s="277">
        <v>0</v>
      </c>
      <c r="I34" s="278"/>
      <c r="J34" s="279"/>
      <c r="K34" s="279"/>
    </row>
    <row r="35" spans="1:11" ht="57" customHeight="1">
      <c r="A35" s="275">
        <v>22</v>
      </c>
      <c r="B35" s="275">
        <v>700</v>
      </c>
      <c r="C35" s="275">
        <v>70005</v>
      </c>
      <c r="D35" s="280" t="s">
        <v>411</v>
      </c>
      <c r="E35" s="277">
        <v>9981.19</v>
      </c>
      <c r="F35" s="277">
        <v>9981.19</v>
      </c>
      <c r="G35" s="277">
        <v>9981.19</v>
      </c>
      <c r="H35" s="277">
        <v>0</v>
      </c>
      <c r="I35" s="278"/>
      <c r="J35" s="279"/>
      <c r="K35" s="279"/>
    </row>
    <row r="36" spans="1:11" ht="49.5" customHeight="1">
      <c r="A36" s="275">
        <v>23</v>
      </c>
      <c r="B36" s="275">
        <v>700</v>
      </c>
      <c r="C36" s="275">
        <v>70005</v>
      </c>
      <c r="D36" s="285" t="s">
        <v>412</v>
      </c>
      <c r="E36" s="277">
        <v>14246.28</v>
      </c>
      <c r="F36" s="277">
        <v>14246.28</v>
      </c>
      <c r="G36" s="277">
        <v>14246.28</v>
      </c>
      <c r="H36" s="277">
        <v>0</v>
      </c>
      <c r="I36" s="278"/>
      <c r="J36" s="279"/>
      <c r="K36" s="279"/>
    </row>
    <row r="37" spans="1:11" ht="48.75" customHeight="1">
      <c r="A37" s="366" t="s">
        <v>23</v>
      </c>
      <c r="B37" s="366"/>
      <c r="C37" s="366"/>
      <c r="D37" s="270"/>
      <c r="E37" s="281">
        <f>SUM(E26:E36)</f>
        <v>581036.59</v>
      </c>
      <c r="F37" s="281">
        <f>SUM(F26:F36)</f>
        <v>581036.59</v>
      </c>
      <c r="G37" s="281">
        <f>SUM(G26:G36)</f>
        <v>381036.59</v>
      </c>
      <c r="H37" s="281">
        <v>0</v>
      </c>
      <c r="I37" s="286" t="s">
        <v>413</v>
      </c>
      <c r="J37" s="283"/>
      <c r="K37" s="283"/>
    </row>
    <row r="38" spans="1:11" ht="48.75" customHeight="1">
      <c r="A38" s="287">
        <v>24</v>
      </c>
      <c r="B38" s="287">
        <v>750</v>
      </c>
      <c r="C38" s="287">
        <v>75023</v>
      </c>
      <c r="D38" s="270" t="s">
        <v>414</v>
      </c>
      <c r="E38" s="288">
        <v>10000</v>
      </c>
      <c r="F38" s="288">
        <v>10000</v>
      </c>
      <c r="G38" s="288">
        <v>10000</v>
      </c>
      <c r="H38" s="288">
        <v>0</v>
      </c>
      <c r="I38" s="286"/>
      <c r="J38" s="283"/>
      <c r="K38" s="283"/>
    </row>
    <row r="39" spans="1:11" ht="36.75" customHeight="1">
      <c r="A39" s="366" t="s">
        <v>92</v>
      </c>
      <c r="B39" s="366"/>
      <c r="C39" s="366"/>
      <c r="D39" s="270"/>
      <c r="E39" s="281">
        <f>SUM(E38:E38)</f>
        <v>10000</v>
      </c>
      <c r="F39" s="281">
        <f>SUM(F38:F38)</f>
        <v>10000</v>
      </c>
      <c r="G39" s="281">
        <f>SUM(G38:G38)</f>
        <v>10000</v>
      </c>
      <c r="H39" s="281">
        <v>0</v>
      </c>
      <c r="I39" s="286" t="s">
        <v>415</v>
      </c>
      <c r="J39" s="283"/>
      <c r="K39" s="283"/>
    </row>
    <row r="40" spans="1:11" ht="36.75" customHeight="1">
      <c r="A40" s="287">
        <v>25</v>
      </c>
      <c r="B40" s="287">
        <v>754</v>
      </c>
      <c r="C40" s="287">
        <v>75412</v>
      </c>
      <c r="D40" s="270" t="s">
        <v>416</v>
      </c>
      <c r="E40" s="288">
        <v>50000</v>
      </c>
      <c r="F40" s="288">
        <v>50000</v>
      </c>
      <c r="G40" s="288">
        <v>50000</v>
      </c>
      <c r="H40" s="288">
        <v>0</v>
      </c>
      <c r="I40" s="286"/>
      <c r="J40" s="283"/>
      <c r="K40" s="283"/>
    </row>
    <row r="41" spans="1:11" ht="36.75" customHeight="1">
      <c r="A41" s="366" t="s">
        <v>30</v>
      </c>
      <c r="B41" s="366"/>
      <c r="C41" s="366"/>
      <c r="D41" s="270"/>
      <c r="E41" s="281">
        <f>SUM(E40)</f>
        <v>50000</v>
      </c>
      <c r="F41" s="281">
        <f>SUM(F40)</f>
        <v>50000</v>
      </c>
      <c r="G41" s="281">
        <f>SUM(G40)</f>
        <v>50000</v>
      </c>
      <c r="H41" s="281">
        <v>0</v>
      </c>
      <c r="I41" s="286"/>
      <c r="J41" s="283"/>
      <c r="K41" s="283"/>
    </row>
    <row r="42" spans="1:11" ht="60.75" customHeight="1">
      <c r="A42" s="275">
        <v>26</v>
      </c>
      <c r="B42" s="275">
        <v>801</v>
      </c>
      <c r="C42" s="275">
        <v>80101</v>
      </c>
      <c r="D42" s="276" t="s">
        <v>417</v>
      </c>
      <c r="E42" s="277">
        <v>150000</v>
      </c>
      <c r="F42" s="277">
        <v>150000</v>
      </c>
      <c r="G42" s="277">
        <v>150000</v>
      </c>
      <c r="H42" s="277">
        <v>0</v>
      </c>
      <c r="I42" s="278" t="s">
        <v>418</v>
      </c>
      <c r="J42" s="289"/>
      <c r="K42" s="279"/>
    </row>
    <row r="43" spans="1:11" ht="44.25" customHeight="1">
      <c r="A43" s="275">
        <v>27</v>
      </c>
      <c r="B43" s="275">
        <v>801</v>
      </c>
      <c r="C43" s="275">
        <v>80101</v>
      </c>
      <c r="D43" s="276" t="s">
        <v>419</v>
      </c>
      <c r="E43" s="277">
        <v>145000</v>
      </c>
      <c r="F43" s="277">
        <v>145000</v>
      </c>
      <c r="G43" s="277">
        <v>50000</v>
      </c>
      <c r="H43" s="277">
        <v>0</v>
      </c>
      <c r="I43" s="278" t="s">
        <v>420</v>
      </c>
      <c r="J43" s="289"/>
      <c r="K43" s="279"/>
    </row>
    <row r="44" spans="1:11" ht="54" customHeight="1">
      <c r="A44" s="275">
        <v>28</v>
      </c>
      <c r="B44" s="275">
        <v>801</v>
      </c>
      <c r="C44" s="275">
        <v>80101</v>
      </c>
      <c r="D44" s="276" t="s">
        <v>421</v>
      </c>
      <c r="E44" s="277">
        <v>118425</v>
      </c>
      <c r="F44" s="277">
        <v>118425</v>
      </c>
      <c r="G44" s="277">
        <v>59212.5</v>
      </c>
      <c r="H44" s="277">
        <v>0</v>
      </c>
      <c r="I44" s="278" t="s">
        <v>422</v>
      </c>
      <c r="J44" s="289"/>
      <c r="K44" s="279"/>
    </row>
    <row r="45" spans="1:11" ht="45.75" customHeight="1">
      <c r="A45" s="275">
        <v>29</v>
      </c>
      <c r="B45" s="275">
        <v>801</v>
      </c>
      <c r="C45" s="275">
        <v>80101</v>
      </c>
      <c r="D45" s="276" t="s">
        <v>423</v>
      </c>
      <c r="E45" s="277">
        <v>118425</v>
      </c>
      <c r="F45" s="277">
        <v>118425</v>
      </c>
      <c r="G45" s="277">
        <v>59212.5</v>
      </c>
      <c r="H45" s="277">
        <v>0</v>
      </c>
      <c r="I45" s="278" t="s">
        <v>424</v>
      </c>
      <c r="J45" s="279"/>
      <c r="K45" s="279"/>
    </row>
    <row r="46" spans="1:11" ht="44.25" customHeight="1">
      <c r="A46" s="275">
        <v>30</v>
      </c>
      <c r="B46" s="275">
        <v>801</v>
      </c>
      <c r="C46" s="275">
        <v>80101</v>
      </c>
      <c r="D46" s="276" t="s">
        <v>425</v>
      </c>
      <c r="E46" s="277">
        <v>151000</v>
      </c>
      <c r="F46" s="277">
        <v>151000</v>
      </c>
      <c r="G46" s="277">
        <v>22650</v>
      </c>
      <c r="H46" s="277">
        <v>0</v>
      </c>
      <c r="I46" s="278" t="s">
        <v>426</v>
      </c>
      <c r="J46" s="279"/>
      <c r="K46" s="279"/>
    </row>
    <row r="47" spans="1:11" ht="44.25" customHeight="1">
      <c r="A47" s="275">
        <v>31</v>
      </c>
      <c r="B47" s="275">
        <v>801</v>
      </c>
      <c r="C47" s="275">
        <v>80101</v>
      </c>
      <c r="D47" s="280" t="s">
        <v>427</v>
      </c>
      <c r="E47" s="277">
        <v>7013.85</v>
      </c>
      <c r="F47" s="277">
        <v>7013.85</v>
      </c>
      <c r="G47" s="277">
        <v>7013.85</v>
      </c>
      <c r="H47" s="277">
        <v>0</v>
      </c>
      <c r="I47" s="278"/>
      <c r="J47" s="279"/>
      <c r="K47" s="279"/>
    </row>
    <row r="48" spans="1:11" ht="44.25" customHeight="1">
      <c r="A48" s="275">
        <v>32</v>
      </c>
      <c r="B48" s="275">
        <v>801</v>
      </c>
      <c r="C48" s="275">
        <v>80101</v>
      </c>
      <c r="D48" s="280" t="s">
        <v>303</v>
      </c>
      <c r="E48" s="277">
        <v>2134.45</v>
      </c>
      <c r="F48" s="277">
        <v>2134.45</v>
      </c>
      <c r="G48" s="277">
        <v>2134.45</v>
      </c>
      <c r="H48" s="277">
        <v>0</v>
      </c>
      <c r="I48" s="278"/>
      <c r="J48" s="279"/>
      <c r="K48" s="279"/>
    </row>
    <row r="49" spans="1:11" ht="44.25" customHeight="1">
      <c r="A49" s="275">
        <v>33</v>
      </c>
      <c r="B49" s="275">
        <v>801</v>
      </c>
      <c r="C49" s="275">
        <v>80101</v>
      </c>
      <c r="D49" s="280" t="s">
        <v>428</v>
      </c>
      <c r="E49" s="277">
        <v>10398.91</v>
      </c>
      <c r="F49" s="277">
        <v>10398.91</v>
      </c>
      <c r="G49" s="277">
        <v>10398.91</v>
      </c>
      <c r="H49" s="277">
        <v>0</v>
      </c>
      <c r="I49" s="278"/>
      <c r="J49" s="279"/>
      <c r="K49" s="279"/>
    </row>
    <row r="50" spans="1:11" ht="44.25" customHeight="1">
      <c r="A50" s="275">
        <v>34</v>
      </c>
      <c r="B50" s="275">
        <v>801</v>
      </c>
      <c r="C50" s="275">
        <v>80101</v>
      </c>
      <c r="D50" s="290" t="s">
        <v>429</v>
      </c>
      <c r="E50" s="277">
        <v>2000</v>
      </c>
      <c r="F50" s="277">
        <v>2000</v>
      </c>
      <c r="G50" s="277">
        <v>2000</v>
      </c>
      <c r="H50" s="277">
        <v>0</v>
      </c>
      <c r="I50" s="278"/>
      <c r="J50" s="279"/>
      <c r="K50" s="279"/>
    </row>
    <row r="51" spans="1:11" ht="51" customHeight="1">
      <c r="A51" s="275">
        <v>35</v>
      </c>
      <c r="B51" s="275">
        <v>801</v>
      </c>
      <c r="C51" s="275">
        <v>80101</v>
      </c>
      <c r="D51" s="291" t="s">
        <v>430</v>
      </c>
      <c r="E51" s="277">
        <v>10069.13</v>
      </c>
      <c r="F51" s="277">
        <v>10069.13</v>
      </c>
      <c r="G51" s="277">
        <v>10069.13</v>
      </c>
      <c r="H51" s="277">
        <v>0</v>
      </c>
      <c r="I51" s="278"/>
      <c r="J51" s="279"/>
      <c r="K51" s="279"/>
    </row>
    <row r="52" spans="1:11" ht="33.75" customHeight="1">
      <c r="A52" s="366" t="s">
        <v>53</v>
      </c>
      <c r="B52" s="366"/>
      <c r="C52" s="366"/>
      <c r="D52" s="270"/>
      <c r="E52" s="281">
        <f>SUM(E42:E51)</f>
        <v>714466.34</v>
      </c>
      <c r="F52" s="281">
        <f>SUM(F42:F51)</f>
        <v>714466.34</v>
      </c>
      <c r="G52" s="281">
        <f>SUM(G42:G51)</f>
        <v>372691.33999999997</v>
      </c>
      <c r="H52" s="281">
        <f>SUM(H42:H46)</f>
        <v>0</v>
      </c>
      <c r="I52" s="286" t="s">
        <v>431</v>
      </c>
      <c r="J52" s="292"/>
      <c r="K52" s="283"/>
    </row>
    <row r="53" spans="1:11" ht="68.25" customHeight="1">
      <c r="A53" s="367" t="s">
        <v>6</v>
      </c>
      <c r="B53" s="367"/>
      <c r="C53" s="367"/>
      <c r="D53" s="293"/>
      <c r="E53" s="294">
        <f>E19+E25+E37+E39+E41+E52</f>
        <v>7553176.97</v>
      </c>
      <c r="F53" s="294">
        <f>F19+F25+F37+F39+F41+F52</f>
        <v>7553176.97</v>
      </c>
      <c r="G53" s="294">
        <f>G19+G25+G37+G39+G41+G52</f>
        <v>2547401.9699999997</v>
      </c>
      <c r="H53" s="295">
        <f>H19+H25+H37+H39+H41+H52</f>
        <v>2054000</v>
      </c>
      <c r="I53" s="296" t="s">
        <v>432</v>
      </c>
      <c r="J53" s="295">
        <f>J19+J52</f>
        <v>0</v>
      </c>
      <c r="K53" s="297" t="s">
        <v>433</v>
      </c>
    </row>
    <row r="54" spans="1:11" ht="12.75">
      <c r="A54" s="298" t="s">
        <v>434</v>
      </c>
      <c r="B54" s="298"/>
      <c r="C54" s="298"/>
      <c r="J54" s="298"/>
      <c r="K54" s="298"/>
    </row>
    <row r="55" spans="1:11" ht="12.75">
      <c r="A55" s="298" t="s">
        <v>435</v>
      </c>
      <c r="B55" s="298"/>
      <c r="C55" s="298"/>
      <c r="J55" s="298"/>
      <c r="K55" s="298"/>
    </row>
    <row r="56" spans="1:11" ht="12.75">
      <c r="A56" s="298" t="s">
        <v>436</v>
      </c>
      <c r="B56" s="298"/>
      <c r="C56" s="298"/>
      <c r="J56" s="298"/>
      <c r="K56" s="298"/>
    </row>
    <row r="57" spans="1:11" ht="12.75">
      <c r="A57" s="298" t="s">
        <v>437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</row>
    <row r="58" spans="1:11" ht="12.75">
      <c r="A58" s="299"/>
      <c r="B58" s="298"/>
      <c r="C58" s="298"/>
      <c r="D58" s="298"/>
      <c r="E58" s="298"/>
      <c r="F58" s="298"/>
      <c r="G58" s="298"/>
      <c r="H58" s="298"/>
      <c r="I58" s="298"/>
      <c r="J58" s="298"/>
      <c r="K58" s="298"/>
    </row>
    <row r="59" spans="1:11" ht="12.75">
      <c r="A59" s="300" t="s">
        <v>438</v>
      </c>
      <c r="B59" s="301"/>
      <c r="C59" s="301"/>
      <c r="D59" s="301"/>
      <c r="E59" s="298"/>
      <c r="F59" s="298"/>
      <c r="G59" s="298"/>
      <c r="H59" s="298"/>
      <c r="I59" s="298"/>
      <c r="J59" s="298"/>
      <c r="K59" s="298"/>
    </row>
    <row r="60" spans="1:11" ht="12.75">
      <c r="A60" s="302" t="s">
        <v>439</v>
      </c>
      <c r="B60" s="301"/>
      <c r="C60" s="301"/>
      <c r="D60" s="301"/>
      <c r="E60" s="298"/>
      <c r="F60" s="298"/>
      <c r="G60" s="298"/>
      <c r="H60" s="298"/>
      <c r="I60" s="298"/>
      <c r="J60" s="298"/>
      <c r="K60" s="298"/>
    </row>
    <row r="61" spans="1:11" ht="12.75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</row>
    <row r="62" spans="1:11" ht="12.75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</row>
    <row r="63" spans="1:11" ht="12.75">
      <c r="A63" s="298"/>
      <c r="B63" s="298"/>
      <c r="C63" s="298"/>
      <c r="D63" s="298"/>
      <c r="E63" s="298"/>
      <c r="F63" s="298"/>
      <c r="G63" s="298"/>
      <c r="H63" s="298"/>
      <c r="I63" s="298"/>
      <c r="J63" s="298"/>
      <c r="K63" s="298"/>
    </row>
    <row r="64" spans="1:11" ht="12.75">
      <c r="A64" s="298"/>
      <c r="B64" s="298"/>
      <c r="C64" s="298"/>
      <c r="D64" s="298"/>
      <c r="E64" s="298"/>
      <c r="F64" s="298"/>
      <c r="G64" s="298"/>
      <c r="H64" s="298"/>
      <c r="I64" s="298"/>
      <c r="J64" s="298"/>
      <c r="K64" s="298"/>
    </row>
    <row r="65" ht="12.75">
      <c r="A65" s="303"/>
    </row>
  </sheetData>
  <sheetProtection selectLockedCells="1" selectUnlockedCells="1"/>
  <mergeCells count="21">
    <mergeCell ref="A37:C37"/>
    <mergeCell ref="A39:C39"/>
    <mergeCell ref="A41:C41"/>
    <mergeCell ref="A52:C52"/>
    <mergeCell ref="A53:C53"/>
    <mergeCell ref="G8:G10"/>
    <mergeCell ref="H8:H10"/>
    <mergeCell ref="I8:I10"/>
    <mergeCell ref="J8:J10"/>
    <mergeCell ref="A19:C19"/>
    <mergeCell ref="A25:C25"/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="81" zoomScaleNormal="81" zoomScalePageLayoutView="0" workbookViewId="0" topLeftCell="A1">
      <selection activeCell="A1" sqref="A1:K61"/>
    </sheetView>
  </sheetViews>
  <sheetFormatPr defaultColWidth="9.00390625" defaultRowHeight="12.75"/>
  <cols>
    <col min="1" max="1" width="9.00390625" style="37" customWidth="1"/>
    <col min="2" max="2" width="11.421875" style="37" customWidth="1"/>
    <col min="3" max="3" width="36.7109375" style="37" customWidth="1"/>
    <col min="4" max="4" width="17.421875" style="37" customWidth="1"/>
    <col min="5" max="5" width="18.57421875" style="37" customWidth="1"/>
    <col min="6" max="6" width="20.140625" style="37" customWidth="1"/>
    <col min="7" max="16384" width="9.00390625" style="37" customWidth="1"/>
  </cols>
  <sheetData>
    <row r="1" ht="24" customHeight="1">
      <c r="E1" s="37" t="s">
        <v>63</v>
      </c>
    </row>
    <row r="2" spans="3:5" ht="12.75">
      <c r="C2" s="38"/>
      <c r="E2" s="37" t="s">
        <v>64</v>
      </c>
    </row>
    <row r="3" ht="15" customHeight="1">
      <c r="C3" s="39" t="s">
        <v>65</v>
      </c>
    </row>
    <row r="4" ht="11.25" customHeight="1"/>
    <row r="5" spans="1:6" ht="14.25" customHeight="1">
      <c r="A5" s="313" t="s">
        <v>3</v>
      </c>
      <c r="B5" s="313" t="s">
        <v>66</v>
      </c>
      <c r="C5" s="313" t="s">
        <v>67</v>
      </c>
      <c r="D5" s="314" t="s">
        <v>68</v>
      </c>
      <c r="E5" s="314"/>
      <c r="F5" s="314"/>
    </row>
    <row r="6" spans="1:6" ht="12" customHeight="1">
      <c r="A6" s="313"/>
      <c r="B6" s="313"/>
      <c r="C6" s="313"/>
      <c r="D6" s="315" t="s">
        <v>6</v>
      </c>
      <c r="E6" s="313" t="s">
        <v>7</v>
      </c>
      <c r="F6" s="313"/>
    </row>
    <row r="7" spans="1:6" ht="30.75" customHeight="1">
      <c r="A7" s="313"/>
      <c r="B7" s="313"/>
      <c r="C7" s="313"/>
      <c r="D7" s="315"/>
      <c r="E7" s="40" t="s">
        <v>8</v>
      </c>
      <c r="F7" s="41" t="s">
        <v>10</v>
      </c>
    </row>
    <row r="8" spans="1:6" s="43" customFormat="1" ht="8.2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</row>
    <row r="9" spans="1:6" ht="17.25" customHeight="1">
      <c r="A9" s="44" t="s">
        <v>13</v>
      </c>
      <c r="B9" s="316" t="s">
        <v>14</v>
      </c>
      <c r="C9" s="316"/>
      <c r="D9" s="45"/>
      <c r="E9" s="45"/>
      <c r="F9" s="45"/>
    </row>
    <row r="10" spans="1:6" ht="21.75" customHeight="1">
      <c r="A10" s="317"/>
      <c r="B10" s="47" t="s">
        <v>69</v>
      </c>
      <c r="C10" s="48" t="s">
        <v>70</v>
      </c>
      <c r="D10" s="49">
        <v>3420000</v>
      </c>
      <c r="E10" s="49">
        <v>0</v>
      </c>
      <c r="F10" s="49">
        <v>3420000</v>
      </c>
    </row>
    <row r="11" spans="1:6" ht="20.25" customHeight="1">
      <c r="A11" s="317"/>
      <c r="B11" s="47" t="s">
        <v>71</v>
      </c>
      <c r="C11" s="48" t="s">
        <v>72</v>
      </c>
      <c r="D11" s="49">
        <v>16300</v>
      </c>
      <c r="E11" s="49">
        <v>16300</v>
      </c>
      <c r="F11" s="49">
        <v>0</v>
      </c>
    </row>
    <row r="12" spans="1:6" ht="21.75" customHeight="1">
      <c r="A12" s="318" t="s">
        <v>73</v>
      </c>
      <c r="B12" s="318"/>
      <c r="C12" s="318"/>
      <c r="D12" s="51">
        <f>SUM(D10:D11)</f>
        <v>3436300</v>
      </c>
      <c r="E12" s="51">
        <f>SUM(E10:E11)</f>
        <v>16300</v>
      </c>
      <c r="F12" s="51">
        <f>SUM(F10:F11)</f>
        <v>3420000</v>
      </c>
    </row>
    <row r="13" spans="1:6" ht="21" customHeight="1">
      <c r="A13" s="52">
        <v>150</v>
      </c>
      <c r="B13" s="319" t="s">
        <v>74</v>
      </c>
      <c r="C13" s="319"/>
      <c r="D13" s="53"/>
      <c r="E13" s="53"/>
      <c r="F13" s="53"/>
    </row>
    <row r="14" spans="1:6" ht="21" customHeight="1">
      <c r="A14" s="50"/>
      <c r="B14" s="54">
        <v>15011</v>
      </c>
      <c r="C14" s="55" t="s">
        <v>75</v>
      </c>
      <c r="D14" s="56">
        <v>5235.1</v>
      </c>
      <c r="E14" s="56">
        <v>0</v>
      </c>
      <c r="F14" s="56">
        <v>5235.1</v>
      </c>
    </row>
    <row r="15" spans="1:6" ht="16.5" customHeight="1">
      <c r="A15" s="318" t="s">
        <v>76</v>
      </c>
      <c r="B15" s="318"/>
      <c r="C15" s="318"/>
      <c r="D15" s="51">
        <f>SUM(D14)</f>
        <v>5235.1</v>
      </c>
      <c r="E15" s="51">
        <v>0</v>
      </c>
      <c r="F15" s="51">
        <f>SUM(F14)</f>
        <v>5235.1</v>
      </c>
    </row>
    <row r="16" spans="1:6" ht="18.75" customHeight="1">
      <c r="A16" s="52">
        <v>600</v>
      </c>
      <c r="B16" s="319" t="s">
        <v>77</v>
      </c>
      <c r="C16" s="319"/>
      <c r="D16" s="57"/>
      <c r="E16" s="45"/>
      <c r="F16" s="45"/>
    </row>
    <row r="17" spans="1:6" ht="17.25" customHeight="1">
      <c r="A17" s="46"/>
      <c r="B17" s="47">
        <v>60016</v>
      </c>
      <c r="C17" s="48" t="s">
        <v>78</v>
      </c>
      <c r="D17" s="49">
        <v>1577674.04</v>
      </c>
      <c r="E17" s="49">
        <v>1000000</v>
      </c>
      <c r="F17" s="49">
        <v>577674.04</v>
      </c>
    </row>
    <row r="18" spans="1:6" ht="18" customHeight="1">
      <c r="A18" s="318" t="s">
        <v>79</v>
      </c>
      <c r="B18" s="318"/>
      <c r="C18" s="318"/>
      <c r="D18" s="51">
        <f>SUM(D17)</f>
        <v>1577674.04</v>
      </c>
      <c r="E18" s="51">
        <f>SUM(E17)</f>
        <v>1000000</v>
      </c>
      <c r="F18" s="51">
        <f>SUM(F17)</f>
        <v>577674.04</v>
      </c>
    </row>
    <row r="19" spans="1:6" ht="15" customHeight="1">
      <c r="A19" s="52">
        <v>630</v>
      </c>
      <c r="B19" s="319" t="s">
        <v>80</v>
      </c>
      <c r="C19" s="319"/>
      <c r="D19" s="57"/>
      <c r="E19" s="45"/>
      <c r="F19" s="45"/>
    </row>
    <row r="20" spans="1:6" ht="20.25" customHeight="1">
      <c r="A20" s="46"/>
      <c r="B20" s="47">
        <v>63095</v>
      </c>
      <c r="C20" s="48" t="s">
        <v>81</v>
      </c>
      <c r="D20" s="49">
        <v>41000</v>
      </c>
      <c r="E20" s="49">
        <v>41000</v>
      </c>
      <c r="F20" s="49">
        <v>0</v>
      </c>
    </row>
    <row r="21" spans="1:6" ht="17.25" customHeight="1">
      <c r="A21" s="320" t="s">
        <v>82</v>
      </c>
      <c r="B21" s="320"/>
      <c r="C21" s="320"/>
      <c r="D21" s="58">
        <f>SUM(D20)</f>
        <v>41000</v>
      </c>
      <c r="E21" s="58">
        <f>SUM(E20)</f>
        <v>41000</v>
      </c>
      <c r="F21" s="58">
        <f>SUM(F20)</f>
        <v>0</v>
      </c>
    </row>
    <row r="22" spans="1:6" ht="18" customHeight="1">
      <c r="A22" s="52">
        <v>700</v>
      </c>
      <c r="B22" s="319" t="s">
        <v>19</v>
      </c>
      <c r="C22" s="319"/>
      <c r="D22" s="57"/>
      <c r="E22" s="45"/>
      <c r="F22" s="45"/>
    </row>
    <row r="23" spans="1:6" ht="20.25" customHeight="1">
      <c r="A23" s="46"/>
      <c r="B23" s="47">
        <v>70005</v>
      </c>
      <c r="C23" s="48" t="s">
        <v>83</v>
      </c>
      <c r="D23" s="49">
        <v>740036.59</v>
      </c>
      <c r="E23" s="49">
        <v>359000</v>
      </c>
      <c r="F23" s="49">
        <v>381036.59</v>
      </c>
    </row>
    <row r="24" spans="1:6" s="59" customFormat="1" ht="27.75" customHeight="1">
      <c r="A24" s="320" t="s">
        <v>23</v>
      </c>
      <c r="B24" s="320"/>
      <c r="C24" s="320"/>
      <c r="D24" s="58">
        <f>SUM(D23)</f>
        <v>740036.59</v>
      </c>
      <c r="E24" s="58">
        <f>SUM(E23)</f>
        <v>359000</v>
      </c>
      <c r="F24" s="58">
        <f>SUM(F23)</f>
        <v>381036.59</v>
      </c>
    </row>
    <row r="25" spans="1:6" ht="31.5" customHeight="1">
      <c r="A25" s="52">
        <v>710</v>
      </c>
      <c r="B25" s="319" t="s">
        <v>84</v>
      </c>
      <c r="C25" s="319"/>
      <c r="D25" s="57"/>
      <c r="E25" s="45"/>
      <c r="F25" s="45"/>
    </row>
    <row r="26" spans="1:6" ht="19.5" customHeight="1">
      <c r="A26" s="317"/>
      <c r="B26" s="47">
        <v>71004</v>
      </c>
      <c r="C26" s="48" t="s">
        <v>85</v>
      </c>
      <c r="D26" s="49">
        <v>300000</v>
      </c>
      <c r="E26" s="49">
        <v>300000</v>
      </c>
      <c r="F26" s="49">
        <v>0</v>
      </c>
    </row>
    <row r="27" spans="1:6" ht="17.25" customHeight="1">
      <c r="A27" s="317"/>
      <c r="B27" s="47">
        <v>71035</v>
      </c>
      <c r="C27" s="48" t="s">
        <v>86</v>
      </c>
      <c r="D27" s="49">
        <v>7000</v>
      </c>
      <c r="E27" s="49">
        <v>7000</v>
      </c>
      <c r="F27" s="49">
        <v>0</v>
      </c>
    </row>
    <row r="28" spans="1:6" ht="18" customHeight="1">
      <c r="A28" s="320" t="s">
        <v>87</v>
      </c>
      <c r="B28" s="320"/>
      <c r="C28" s="320"/>
      <c r="D28" s="58">
        <f>SUM(D26:D27)</f>
        <v>307000</v>
      </c>
      <c r="E28" s="58">
        <f>SUM(E26:E27)</f>
        <v>307000</v>
      </c>
      <c r="F28" s="58">
        <f>SUM(F26:F27)</f>
        <v>0</v>
      </c>
    </row>
    <row r="29" spans="1:6" ht="18" customHeight="1">
      <c r="A29" s="52">
        <v>750</v>
      </c>
      <c r="B29" s="319" t="s">
        <v>24</v>
      </c>
      <c r="C29" s="319"/>
      <c r="D29" s="57"/>
      <c r="E29" s="45"/>
      <c r="F29" s="45"/>
    </row>
    <row r="30" spans="1:6" ht="21" customHeight="1">
      <c r="A30" s="317"/>
      <c r="B30" s="47">
        <v>75011</v>
      </c>
      <c r="C30" s="48" t="s">
        <v>88</v>
      </c>
      <c r="D30" s="49">
        <f>E30+F30</f>
        <v>67944</v>
      </c>
      <c r="E30" s="49">
        <v>67944</v>
      </c>
      <c r="F30" s="49">
        <v>0</v>
      </c>
    </row>
    <row r="31" spans="1:6" ht="12.75">
      <c r="A31" s="317"/>
      <c r="B31" s="47">
        <v>75022</v>
      </c>
      <c r="C31" s="48" t="s">
        <v>89</v>
      </c>
      <c r="D31" s="49">
        <v>223300</v>
      </c>
      <c r="E31" s="49">
        <v>223300</v>
      </c>
      <c r="F31" s="49">
        <v>0</v>
      </c>
    </row>
    <row r="32" spans="1:6" ht="12.75">
      <c r="A32" s="317"/>
      <c r="B32" s="47">
        <v>75023</v>
      </c>
      <c r="C32" s="48" t="s">
        <v>90</v>
      </c>
      <c r="D32" s="49">
        <v>2938949.59</v>
      </c>
      <c r="E32" s="49">
        <v>2928949.59</v>
      </c>
      <c r="F32" s="49">
        <v>10000</v>
      </c>
    </row>
    <row r="33" spans="1:6" ht="18.75" customHeight="1">
      <c r="A33" s="317"/>
      <c r="B33" s="47">
        <v>75075</v>
      </c>
      <c r="C33" s="48" t="s">
        <v>91</v>
      </c>
      <c r="D33" s="49">
        <v>10000</v>
      </c>
      <c r="E33" s="49">
        <v>10000</v>
      </c>
      <c r="F33" s="49">
        <v>0</v>
      </c>
    </row>
    <row r="34" spans="1:6" ht="18.75" customHeight="1">
      <c r="A34" s="317"/>
      <c r="B34" s="47">
        <v>75095</v>
      </c>
      <c r="C34" s="48" t="s">
        <v>81</v>
      </c>
      <c r="D34" s="49">
        <v>87762.07</v>
      </c>
      <c r="E34" s="49">
        <v>0</v>
      </c>
      <c r="F34" s="49">
        <v>87762.07</v>
      </c>
    </row>
    <row r="35" spans="1:6" ht="18" customHeight="1">
      <c r="A35" s="320" t="s">
        <v>92</v>
      </c>
      <c r="B35" s="320"/>
      <c r="C35" s="320"/>
      <c r="D35" s="58">
        <f>SUM(D30:D34)</f>
        <v>3327955.6599999997</v>
      </c>
      <c r="E35" s="58">
        <f>SUM(E30:E34)</f>
        <v>3230193.59</v>
      </c>
      <c r="F35" s="58">
        <f>SUM(F30:F34)</f>
        <v>97762.07</v>
      </c>
    </row>
    <row r="36" spans="1:6" ht="33" customHeight="1">
      <c r="A36" s="52">
        <v>751</v>
      </c>
      <c r="B36" s="319" t="s">
        <v>28</v>
      </c>
      <c r="C36" s="319"/>
      <c r="D36" s="57"/>
      <c r="E36" s="45"/>
      <c r="F36" s="45"/>
    </row>
    <row r="37" spans="1:6" ht="25.5" customHeight="1">
      <c r="A37" s="46"/>
      <c r="B37" s="47">
        <v>75101</v>
      </c>
      <c r="C37" s="48" t="s">
        <v>93</v>
      </c>
      <c r="D37" s="49">
        <v>2065</v>
      </c>
      <c r="E37" s="49">
        <v>2065</v>
      </c>
      <c r="F37" s="49">
        <v>0</v>
      </c>
    </row>
    <row r="38" spans="1:6" s="59" customFormat="1" ht="18.75" customHeight="1">
      <c r="A38" s="320" t="s">
        <v>94</v>
      </c>
      <c r="B38" s="320"/>
      <c r="C38" s="320"/>
      <c r="D38" s="58">
        <f>SUM(D37)</f>
        <v>2065</v>
      </c>
      <c r="E38" s="58">
        <f>SUM(E37)</f>
        <v>2065</v>
      </c>
      <c r="F38" s="58">
        <f>SUM(F37)</f>
        <v>0</v>
      </c>
    </row>
    <row r="39" spans="1:6" ht="23.25" customHeight="1">
      <c r="A39" s="52">
        <v>754</v>
      </c>
      <c r="B39" s="319" t="s">
        <v>95</v>
      </c>
      <c r="C39" s="319"/>
      <c r="D39" s="57"/>
      <c r="E39" s="45"/>
      <c r="F39" s="45"/>
    </row>
    <row r="40" spans="1:6" ht="15.75" customHeight="1">
      <c r="A40" s="317"/>
      <c r="B40" s="47">
        <v>75404</v>
      </c>
      <c r="C40" s="48" t="s">
        <v>96</v>
      </c>
      <c r="D40" s="49">
        <v>65000</v>
      </c>
      <c r="E40" s="49">
        <v>0</v>
      </c>
      <c r="F40" s="49">
        <v>65000</v>
      </c>
    </row>
    <row r="41" spans="1:6" ht="16.5" customHeight="1">
      <c r="A41" s="317"/>
      <c r="B41" s="47">
        <v>75412</v>
      </c>
      <c r="C41" s="48" t="s">
        <v>97</v>
      </c>
      <c r="D41" s="49">
        <v>302200</v>
      </c>
      <c r="E41" s="49">
        <v>252200</v>
      </c>
      <c r="F41" s="49">
        <v>50000</v>
      </c>
    </row>
    <row r="42" spans="1:6" ht="18" customHeight="1">
      <c r="A42" s="317"/>
      <c r="B42" s="47">
        <v>75414</v>
      </c>
      <c r="C42" s="48" t="s">
        <v>98</v>
      </c>
      <c r="D42" s="49">
        <v>4460</v>
      </c>
      <c r="E42" s="49">
        <v>4460</v>
      </c>
      <c r="F42" s="49">
        <v>0</v>
      </c>
    </row>
    <row r="43" spans="1:6" ht="15" customHeight="1">
      <c r="A43" s="320" t="s">
        <v>30</v>
      </c>
      <c r="B43" s="320"/>
      <c r="C43" s="320"/>
      <c r="D43" s="58">
        <f>SUM(D40:D42)</f>
        <v>371660</v>
      </c>
      <c r="E43" s="58">
        <f>SUM(E40:E42)</f>
        <v>256660</v>
      </c>
      <c r="F43" s="58">
        <f>SUM(F40:F42)</f>
        <v>115000</v>
      </c>
    </row>
    <row r="44" spans="1:6" ht="20.25" customHeight="1">
      <c r="A44" s="52">
        <v>757</v>
      </c>
      <c r="B44" s="319" t="s">
        <v>99</v>
      </c>
      <c r="C44" s="319"/>
      <c r="D44" s="57"/>
      <c r="E44" s="45"/>
      <c r="F44" s="45"/>
    </row>
    <row r="45" spans="1:6" ht="35.25" customHeight="1">
      <c r="A45" s="46"/>
      <c r="B45" s="47">
        <v>75702</v>
      </c>
      <c r="C45" s="48" t="s">
        <v>100</v>
      </c>
      <c r="D45" s="49">
        <v>240000</v>
      </c>
      <c r="E45" s="49">
        <v>240000</v>
      </c>
      <c r="F45" s="49">
        <v>0</v>
      </c>
    </row>
    <row r="46" spans="1:6" ht="25.5" customHeight="1">
      <c r="A46" s="320" t="s">
        <v>101</v>
      </c>
      <c r="B46" s="320"/>
      <c r="C46" s="320"/>
      <c r="D46" s="58">
        <f>SUM(D45)</f>
        <v>240000</v>
      </c>
      <c r="E46" s="58">
        <f>SUM(E45)</f>
        <v>240000</v>
      </c>
      <c r="F46" s="58">
        <f>SUM(F45)</f>
        <v>0</v>
      </c>
    </row>
    <row r="47" spans="1:6" ht="21.75" customHeight="1">
      <c r="A47" s="52">
        <v>758</v>
      </c>
      <c r="B47" s="319" t="s">
        <v>48</v>
      </c>
      <c r="C47" s="319"/>
      <c r="D47" s="57"/>
      <c r="E47" s="45"/>
      <c r="F47" s="45"/>
    </row>
    <row r="48" spans="1:6" ht="18.75" customHeight="1">
      <c r="A48" s="46"/>
      <c r="B48" s="47">
        <v>75818</v>
      </c>
      <c r="C48" s="48" t="s">
        <v>102</v>
      </c>
      <c r="D48" s="49">
        <v>101000</v>
      </c>
      <c r="E48" s="49">
        <v>101000</v>
      </c>
      <c r="F48" s="49">
        <v>0</v>
      </c>
    </row>
    <row r="49" spans="1:6" ht="18" customHeight="1">
      <c r="A49" s="320" t="s">
        <v>50</v>
      </c>
      <c r="B49" s="320"/>
      <c r="C49" s="320"/>
      <c r="D49" s="58">
        <f>SUM(D48)</f>
        <v>101000</v>
      </c>
      <c r="E49" s="58">
        <f>SUM(E48)</f>
        <v>101000</v>
      </c>
      <c r="F49" s="58">
        <f>SUM(F48)</f>
        <v>0</v>
      </c>
    </row>
    <row r="50" spans="1:6" ht="20.25" customHeight="1">
      <c r="A50" s="52">
        <v>801</v>
      </c>
      <c r="B50" s="319" t="s">
        <v>51</v>
      </c>
      <c r="C50" s="319"/>
      <c r="D50" s="57"/>
      <c r="E50" s="45"/>
      <c r="F50" s="45"/>
    </row>
    <row r="51" spans="1:6" ht="20.25" customHeight="1">
      <c r="A51" s="317"/>
      <c r="B51" s="47">
        <v>80101</v>
      </c>
      <c r="C51" s="48" t="s">
        <v>103</v>
      </c>
      <c r="D51" s="49">
        <v>8081480.34</v>
      </c>
      <c r="E51" s="49">
        <v>7708789</v>
      </c>
      <c r="F51" s="49">
        <v>372691.34</v>
      </c>
    </row>
    <row r="52" spans="1:6" ht="24">
      <c r="A52" s="317"/>
      <c r="B52" s="47">
        <v>80103</v>
      </c>
      <c r="C52" s="48" t="s">
        <v>104</v>
      </c>
      <c r="D52" s="49">
        <v>602478</v>
      </c>
      <c r="E52" s="49">
        <v>602478</v>
      </c>
      <c r="F52" s="49">
        <v>0</v>
      </c>
    </row>
    <row r="53" spans="1:6" ht="15.75" customHeight="1">
      <c r="A53" s="317"/>
      <c r="B53" s="47">
        <v>80104</v>
      </c>
      <c r="C53" s="48" t="s">
        <v>105</v>
      </c>
      <c r="D53" s="49">
        <v>20000</v>
      </c>
      <c r="E53" s="49">
        <v>20000</v>
      </c>
      <c r="F53" s="49">
        <v>0</v>
      </c>
    </row>
    <row r="54" spans="1:6" ht="17.25" customHeight="1">
      <c r="A54" s="317"/>
      <c r="B54" s="47">
        <v>80110</v>
      </c>
      <c r="C54" s="48" t="s">
        <v>106</v>
      </c>
      <c r="D54" s="49">
        <v>3130588</v>
      </c>
      <c r="E54" s="49">
        <v>3130588</v>
      </c>
      <c r="F54" s="49">
        <v>0</v>
      </c>
    </row>
    <row r="55" spans="1:6" ht="16.5" customHeight="1">
      <c r="A55" s="317"/>
      <c r="B55" s="47">
        <v>80113</v>
      </c>
      <c r="C55" s="48" t="s">
        <v>107</v>
      </c>
      <c r="D55" s="49">
        <v>301350</v>
      </c>
      <c r="E55" s="49">
        <v>301350</v>
      </c>
      <c r="F55" s="49">
        <v>0</v>
      </c>
    </row>
    <row r="56" spans="1:6" ht="17.25" customHeight="1">
      <c r="A56" s="317"/>
      <c r="B56" s="47">
        <v>80146</v>
      </c>
      <c r="C56" s="48" t="s">
        <v>108</v>
      </c>
      <c r="D56" s="49">
        <v>22000</v>
      </c>
      <c r="E56" s="49">
        <v>22000</v>
      </c>
      <c r="F56" s="49">
        <v>0</v>
      </c>
    </row>
    <row r="57" spans="1:6" ht="17.25" customHeight="1">
      <c r="A57" s="317"/>
      <c r="B57" s="47">
        <v>80148</v>
      </c>
      <c r="C57" s="48" t="s">
        <v>109</v>
      </c>
      <c r="D57" s="49">
        <v>101050</v>
      </c>
      <c r="E57" s="49">
        <v>101050</v>
      </c>
      <c r="F57" s="49">
        <v>0</v>
      </c>
    </row>
    <row r="58" spans="1:6" ht="17.25" customHeight="1">
      <c r="A58" s="317"/>
      <c r="B58" s="47">
        <v>80195</v>
      </c>
      <c r="C58" s="48" t="s">
        <v>81</v>
      </c>
      <c r="D58" s="49">
        <v>92436</v>
      </c>
      <c r="E58" s="49">
        <v>92436</v>
      </c>
      <c r="F58" s="49">
        <v>0</v>
      </c>
    </row>
    <row r="59" spans="1:6" ht="27.75" customHeight="1">
      <c r="A59" s="320" t="s">
        <v>53</v>
      </c>
      <c r="B59" s="320"/>
      <c r="C59" s="320"/>
      <c r="D59" s="58">
        <f>SUM(D51:D58)</f>
        <v>12351382.34</v>
      </c>
      <c r="E59" s="58">
        <f>SUM(E51:E58)</f>
        <v>11978691</v>
      </c>
      <c r="F59" s="58">
        <f>SUM(F51:F58)</f>
        <v>372691.34</v>
      </c>
    </row>
    <row r="60" spans="1:6" ht="18.75" customHeight="1">
      <c r="A60" s="52">
        <v>851</v>
      </c>
      <c r="B60" s="319" t="s">
        <v>110</v>
      </c>
      <c r="C60" s="319"/>
      <c r="D60" s="45"/>
      <c r="E60" s="45"/>
      <c r="F60" s="45"/>
    </row>
    <row r="61" spans="1:6" ht="15.75" customHeight="1">
      <c r="A61" s="317"/>
      <c r="B61" s="47">
        <v>85149</v>
      </c>
      <c r="C61" s="48" t="s">
        <v>111</v>
      </c>
      <c r="D61" s="49">
        <v>70000</v>
      </c>
      <c r="E61" s="49">
        <v>70000</v>
      </c>
      <c r="F61" s="49">
        <v>0</v>
      </c>
    </row>
    <row r="62" spans="1:6" ht="18" customHeight="1">
      <c r="A62" s="317"/>
      <c r="B62" s="47">
        <v>85153</v>
      </c>
      <c r="C62" s="48" t="s">
        <v>112</v>
      </c>
      <c r="D62" s="49">
        <v>1000</v>
      </c>
      <c r="E62" s="49">
        <v>1000</v>
      </c>
      <c r="F62" s="49">
        <v>0</v>
      </c>
    </row>
    <row r="63" spans="1:6" ht="18.75" customHeight="1">
      <c r="A63" s="317"/>
      <c r="B63" s="47">
        <v>85154</v>
      </c>
      <c r="C63" s="48" t="s">
        <v>113</v>
      </c>
      <c r="D63" s="49">
        <v>108000</v>
      </c>
      <c r="E63" s="49">
        <v>108000</v>
      </c>
      <c r="F63" s="49">
        <v>0</v>
      </c>
    </row>
    <row r="64" spans="1:6" ht="19.5" customHeight="1">
      <c r="A64" s="317"/>
      <c r="B64" s="47">
        <v>85195</v>
      </c>
      <c r="C64" s="48" t="s">
        <v>81</v>
      </c>
      <c r="D64" s="49">
        <v>40000</v>
      </c>
      <c r="E64" s="49">
        <v>40000</v>
      </c>
      <c r="F64" s="49">
        <v>0</v>
      </c>
    </row>
    <row r="65" spans="1:6" ht="22.5" customHeight="1">
      <c r="A65" s="320" t="s">
        <v>114</v>
      </c>
      <c r="B65" s="320"/>
      <c r="C65" s="320"/>
      <c r="D65" s="58">
        <f>SUM(D61:D64)</f>
        <v>219000</v>
      </c>
      <c r="E65" s="58">
        <f>SUM(E61:E64)</f>
        <v>219000</v>
      </c>
      <c r="F65" s="58">
        <f>SUM(F61:F64)</f>
        <v>0</v>
      </c>
    </row>
    <row r="66" spans="1:6" ht="17.25" customHeight="1">
      <c r="A66" s="52">
        <v>852</v>
      </c>
      <c r="B66" s="319" t="s">
        <v>54</v>
      </c>
      <c r="C66" s="319"/>
      <c r="D66" s="57"/>
      <c r="E66" s="45"/>
      <c r="F66" s="45"/>
    </row>
    <row r="67" spans="1:6" ht="12.75">
      <c r="A67" s="317"/>
      <c r="B67" s="47">
        <v>85202</v>
      </c>
      <c r="C67" s="48" t="s">
        <v>115</v>
      </c>
      <c r="D67" s="49">
        <v>400000</v>
      </c>
      <c r="E67" s="49">
        <v>400000</v>
      </c>
      <c r="F67" s="49">
        <v>0</v>
      </c>
    </row>
    <row r="68" spans="1:6" ht="39" customHeight="1">
      <c r="A68" s="317"/>
      <c r="B68" s="47">
        <v>85212</v>
      </c>
      <c r="C68" s="12" t="s">
        <v>116</v>
      </c>
      <c r="D68" s="49">
        <v>4074209</v>
      </c>
      <c r="E68" s="49">
        <v>4074209</v>
      </c>
      <c r="F68" s="49">
        <v>0</v>
      </c>
    </row>
    <row r="69" spans="1:6" ht="38.25" customHeight="1">
      <c r="A69" s="317"/>
      <c r="B69" s="47">
        <v>85213</v>
      </c>
      <c r="C69" s="12" t="s">
        <v>117</v>
      </c>
      <c r="D69" s="49">
        <v>23900</v>
      </c>
      <c r="E69" s="49">
        <v>23900</v>
      </c>
      <c r="F69" s="49">
        <v>0</v>
      </c>
    </row>
    <row r="70" spans="1:6" ht="25.5" customHeight="1">
      <c r="A70" s="317"/>
      <c r="B70" s="47">
        <v>85214</v>
      </c>
      <c r="C70" s="48" t="s">
        <v>118</v>
      </c>
      <c r="D70" s="49">
        <v>269000</v>
      </c>
      <c r="E70" s="49">
        <v>269000</v>
      </c>
      <c r="F70" s="49">
        <v>0</v>
      </c>
    </row>
    <row r="71" spans="1:6" ht="18.75" customHeight="1">
      <c r="A71" s="317"/>
      <c r="B71" s="47">
        <v>85215</v>
      </c>
      <c r="C71" s="48" t="s">
        <v>119</v>
      </c>
      <c r="D71" s="49">
        <v>50000</v>
      </c>
      <c r="E71" s="49">
        <v>50000</v>
      </c>
      <c r="F71" s="49">
        <v>0</v>
      </c>
    </row>
    <row r="72" spans="1:6" ht="18.75" customHeight="1">
      <c r="A72" s="317"/>
      <c r="B72" s="47">
        <v>85216</v>
      </c>
      <c r="C72" s="48" t="s">
        <v>120</v>
      </c>
      <c r="D72" s="49">
        <v>228250</v>
      </c>
      <c r="E72" s="49">
        <v>228250</v>
      </c>
      <c r="F72" s="49"/>
    </row>
    <row r="73" spans="1:6" ht="18" customHeight="1">
      <c r="A73" s="317"/>
      <c r="B73" s="47">
        <v>85219</v>
      </c>
      <c r="C73" s="48" t="s">
        <v>121</v>
      </c>
      <c r="D73" s="49">
        <v>629724</v>
      </c>
      <c r="E73" s="49">
        <v>629724</v>
      </c>
      <c r="F73" s="49">
        <v>0</v>
      </c>
    </row>
    <row r="74" spans="1:6" ht="27" customHeight="1">
      <c r="A74" s="317"/>
      <c r="B74" s="47">
        <v>85228</v>
      </c>
      <c r="C74" s="48" t="s">
        <v>122</v>
      </c>
      <c r="D74" s="49">
        <v>12200</v>
      </c>
      <c r="E74" s="49">
        <v>12200</v>
      </c>
      <c r="F74" s="49">
        <v>0</v>
      </c>
    </row>
    <row r="75" spans="1:6" ht="21.75" customHeight="1">
      <c r="A75" s="317"/>
      <c r="B75" s="47">
        <v>85295</v>
      </c>
      <c r="C75" s="48" t="s">
        <v>81</v>
      </c>
      <c r="D75" s="49">
        <v>375000</v>
      </c>
      <c r="E75" s="49">
        <v>375000</v>
      </c>
      <c r="F75" s="49">
        <v>0</v>
      </c>
    </row>
    <row r="76" spans="1:6" ht="18" customHeight="1">
      <c r="A76" s="320" t="s">
        <v>57</v>
      </c>
      <c r="B76" s="320"/>
      <c r="C76" s="320"/>
      <c r="D76" s="58">
        <f>SUM(D67:D75)</f>
        <v>6062283</v>
      </c>
      <c r="E76" s="58">
        <f>SUM(E67:E75)</f>
        <v>6062283</v>
      </c>
      <c r="F76" s="58">
        <f>SUM(F67:F75)</f>
        <v>0</v>
      </c>
    </row>
    <row r="77" spans="1:6" ht="20.25" customHeight="1">
      <c r="A77" s="52">
        <v>854</v>
      </c>
      <c r="B77" s="319" t="s">
        <v>123</v>
      </c>
      <c r="C77" s="319"/>
      <c r="D77" s="57"/>
      <c r="E77" s="45"/>
      <c r="F77" s="45"/>
    </row>
    <row r="78" spans="1:6" ht="21" customHeight="1">
      <c r="A78" s="46"/>
      <c r="B78" s="47">
        <v>85415</v>
      </c>
      <c r="C78" s="48" t="s">
        <v>124</v>
      </c>
      <c r="D78" s="49">
        <v>95000</v>
      </c>
      <c r="E78" s="49">
        <v>95000</v>
      </c>
      <c r="F78" s="49">
        <v>0</v>
      </c>
    </row>
    <row r="79" spans="1:6" ht="21" customHeight="1">
      <c r="A79" s="320" t="s">
        <v>125</v>
      </c>
      <c r="B79" s="320"/>
      <c r="C79" s="320"/>
      <c r="D79" s="58">
        <f>SUM(D78)</f>
        <v>95000</v>
      </c>
      <c r="E79" s="58">
        <f>SUM(E78)</f>
        <v>95000</v>
      </c>
      <c r="F79" s="58">
        <f>SUM(F78)</f>
        <v>0</v>
      </c>
    </row>
    <row r="80" spans="1:6" ht="25.5" customHeight="1">
      <c r="A80" s="52">
        <v>900</v>
      </c>
      <c r="B80" s="319" t="s">
        <v>58</v>
      </c>
      <c r="C80" s="319"/>
      <c r="D80" s="57"/>
      <c r="E80" s="45"/>
      <c r="F80" s="45"/>
    </row>
    <row r="81" spans="1:6" ht="24.75" customHeight="1">
      <c r="A81" s="317"/>
      <c r="B81" s="47">
        <v>90003</v>
      </c>
      <c r="C81" s="48" t="s">
        <v>126</v>
      </c>
      <c r="D81" s="49">
        <v>356000</v>
      </c>
      <c r="E81" s="49">
        <v>356000</v>
      </c>
      <c r="F81" s="49">
        <v>0</v>
      </c>
    </row>
    <row r="82" spans="1:6" ht="21.75" customHeight="1">
      <c r="A82" s="317"/>
      <c r="B82" s="47">
        <v>90015</v>
      </c>
      <c r="C82" s="48" t="s">
        <v>127</v>
      </c>
      <c r="D82" s="49">
        <v>860000</v>
      </c>
      <c r="E82" s="49">
        <v>860000</v>
      </c>
      <c r="F82" s="49">
        <v>0</v>
      </c>
    </row>
    <row r="83" spans="1:6" ht="24.75" customHeight="1">
      <c r="A83" s="317"/>
      <c r="B83" s="47">
        <v>90017</v>
      </c>
      <c r="C83" s="48" t="s">
        <v>128</v>
      </c>
      <c r="D83" s="49">
        <v>121713</v>
      </c>
      <c r="E83" s="49">
        <v>121713</v>
      </c>
      <c r="F83" s="49">
        <v>0</v>
      </c>
    </row>
    <row r="84" spans="1:6" ht="30" customHeight="1">
      <c r="A84" s="317"/>
      <c r="B84" s="47">
        <v>90019</v>
      </c>
      <c r="C84" s="48" t="s">
        <v>129</v>
      </c>
      <c r="D84" s="49">
        <v>25000</v>
      </c>
      <c r="E84" s="49">
        <v>25000</v>
      </c>
      <c r="F84" s="49">
        <v>0</v>
      </c>
    </row>
    <row r="85" spans="1:6" ht="28.5" customHeight="1">
      <c r="A85" s="317"/>
      <c r="B85" s="47">
        <v>90020</v>
      </c>
      <c r="C85" s="48" t="s">
        <v>130</v>
      </c>
      <c r="D85" s="49">
        <v>1500</v>
      </c>
      <c r="E85" s="49">
        <v>1500</v>
      </c>
      <c r="F85" s="49"/>
    </row>
    <row r="86" spans="1:6" ht="22.5" customHeight="1">
      <c r="A86" s="317"/>
      <c r="B86" s="47">
        <v>90095</v>
      </c>
      <c r="C86" s="48" t="s">
        <v>81</v>
      </c>
      <c r="D86" s="49">
        <v>231400</v>
      </c>
      <c r="E86" s="49">
        <v>231400</v>
      </c>
      <c r="F86" s="49">
        <v>0</v>
      </c>
    </row>
    <row r="87" spans="1:6" ht="22.5" customHeight="1">
      <c r="A87" s="320" t="s">
        <v>60</v>
      </c>
      <c r="B87" s="320"/>
      <c r="C87" s="320"/>
      <c r="D87" s="58">
        <f>SUM(D81:D86)</f>
        <v>1595613</v>
      </c>
      <c r="E87" s="58">
        <f>SUM(E81:E86)</f>
        <v>1595613</v>
      </c>
      <c r="F87" s="58">
        <f>SUM(F81:F86)</f>
        <v>0</v>
      </c>
    </row>
    <row r="88" spans="1:6" ht="18.75" customHeight="1">
      <c r="A88" s="52">
        <v>921</v>
      </c>
      <c r="B88" s="319" t="s">
        <v>131</v>
      </c>
      <c r="C88" s="319"/>
      <c r="D88" s="57"/>
      <c r="E88" s="45"/>
      <c r="F88" s="45"/>
    </row>
    <row r="89" spans="1:6" ht="16.5" customHeight="1">
      <c r="A89" s="317"/>
      <c r="B89" s="47">
        <v>92109</v>
      </c>
      <c r="C89" s="48" t="s">
        <v>132</v>
      </c>
      <c r="D89" s="49">
        <v>402795.27</v>
      </c>
      <c r="E89" s="49">
        <v>402795.27</v>
      </c>
      <c r="F89" s="49">
        <v>0</v>
      </c>
    </row>
    <row r="90" spans="1:6" ht="16.5" customHeight="1">
      <c r="A90" s="317"/>
      <c r="B90" s="47">
        <v>92116</v>
      </c>
      <c r="C90" s="48" t="s">
        <v>133</v>
      </c>
      <c r="D90" s="49">
        <v>330000</v>
      </c>
      <c r="E90" s="49">
        <v>330000</v>
      </c>
      <c r="F90" s="49">
        <v>0</v>
      </c>
    </row>
    <row r="91" spans="1:6" ht="18.75" customHeight="1">
      <c r="A91" s="320" t="s">
        <v>134</v>
      </c>
      <c r="B91" s="320"/>
      <c r="C91" s="320"/>
      <c r="D91" s="58">
        <f>SUM(D89:D90)</f>
        <v>732795.27</v>
      </c>
      <c r="E91" s="58">
        <f>SUM(E89:E90)</f>
        <v>732795.27</v>
      </c>
      <c r="F91" s="58">
        <f>SUM(F89:F90)</f>
        <v>0</v>
      </c>
    </row>
    <row r="92" spans="1:6" ht="24" customHeight="1">
      <c r="A92" s="321" t="s">
        <v>135</v>
      </c>
      <c r="B92" s="321"/>
      <c r="C92" s="321"/>
      <c r="D92" s="60">
        <f>SUM(D91+D87+D79+D76+D65+D59+D49+D46+D43+D38+D35+D28+D24+D21+D18+D15+D12)</f>
        <v>31206000</v>
      </c>
      <c r="E92" s="60">
        <f>SUM(E91+E87+E79+E76+E65+E59+E49+E46+E43+E38+E35+E28+E24+E21+E18+E15+E12)</f>
        <v>26236600.86</v>
      </c>
      <c r="F92" s="60">
        <f>SUM(F91+F87+F79+F76+F65+F59+F49+F46+F43+F38+F35+F28+F24+F21+F18+F15+F12)</f>
        <v>4969399.140000001</v>
      </c>
    </row>
  </sheetData>
  <sheetProtection selectLockedCells="1" selectUnlockedCells="1"/>
  <mergeCells count="51">
    <mergeCell ref="A89:A90"/>
    <mergeCell ref="A91:C91"/>
    <mergeCell ref="A92:C92"/>
    <mergeCell ref="B77:C77"/>
    <mergeCell ref="A79:C79"/>
    <mergeCell ref="B80:C80"/>
    <mergeCell ref="A81:A86"/>
    <mergeCell ref="A87:C87"/>
    <mergeCell ref="B88:C88"/>
    <mergeCell ref="A61:A64"/>
    <mergeCell ref="A65:C65"/>
    <mergeCell ref="B66:C66"/>
    <mergeCell ref="A67:A68"/>
    <mergeCell ref="A69:A75"/>
    <mergeCell ref="A76:C76"/>
    <mergeCell ref="B47:C47"/>
    <mergeCell ref="A49:C49"/>
    <mergeCell ref="B50:C50"/>
    <mergeCell ref="A51:A58"/>
    <mergeCell ref="A59:C59"/>
    <mergeCell ref="B60:C60"/>
    <mergeCell ref="A38:C38"/>
    <mergeCell ref="B39:C39"/>
    <mergeCell ref="A40:A42"/>
    <mergeCell ref="A43:C43"/>
    <mergeCell ref="B44:C44"/>
    <mergeCell ref="A46:C46"/>
    <mergeCell ref="A26:A27"/>
    <mergeCell ref="A28:C28"/>
    <mergeCell ref="B29:C29"/>
    <mergeCell ref="A30:A34"/>
    <mergeCell ref="A35:C35"/>
    <mergeCell ref="B36:C36"/>
    <mergeCell ref="A18:C18"/>
    <mergeCell ref="B19:C19"/>
    <mergeCell ref="A21:C21"/>
    <mergeCell ref="B22:C22"/>
    <mergeCell ref="A24:C24"/>
    <mergeCell ref="B25:C25"/>
    <mergeCell ref="B9:C9"/>
    <mergeCell ref="A10:A11"/>
    <mergeCell ref="A12:C12"/>
    <mergeCell ref="B13:C13"/>
    <mergeCell ref="A15:C15"/>
    <mergeCell ref="B16:C16"/>
    <mergeCell ref="A5:A7"/>
    <mergeCell ref="B5:B7"/>
    <mergeCell ref="C5:C7"/>
    <mergeCell ref="D5:F5"/>
    <mergeCell ref="D6:D7"/>
    <mergeCell ref="E6:F6"/>
  </mergeCells>
  <printOptions horizontalCentered="1" verticalCentered="1"/>
  <pageMargins left="0.9881944444444445" right="0.9881944444444445" top="0.9604166666666667" bottom="0.9604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zoomScale="81" zoomScaleNormal="81" zoomScalePageLayoutView="0" workbookViewId="0" topLeftCell="A1">
      <selection activeCell="A1" sqref="A1:K61"/>
    </sheetView>
  </sheetViews>
  <sheetFormatPr defaultColWidth="9.140625" defaultRowHeight="12.75"/>
  <cols>
    <col min="1" max="1" width="4.140625" style="61" customWidth="1"/>
    <col min="2" max="2" width="7.57421875" style="61" customWidth="1"/>
    <col min="3" max="3" width="28.8515625" style="61" customWidth="1"/>
    <col min="4" max="4" width="11.421875" style="61" customWidth="1"/>
    <col min="5" max="5" width="10.7109375" style="61" customWidth="1"/>
    <col min="6" max="6" width="11.00390625" style="61" customWidth="1"/>
    <col min="7" max="7" width="9.8515625" style="61" customWidth="1"/>
    <col min="8" max="8" width="10.00390625" style="61" customWidth="1"/>
    <col min="9" max="9" width="9.8515625" style="62" customWidth="1"/>
    <col min="10" max="10" width="9.140625" style="62" customWidth="1"/>
    <col min="11" max="11" width="8.8515625" style="62" customWidth="1"/>
    <col min="12" max="12" width="9.00390625" style="62" customWidth="1"/>
    <col min="13" max="16384" width="9.140625" style="62" customWidth="1"/>
  </cols>
  <sheetData>
    <row r="1" spans="1:9" ht="11.25">
      <c r="A1" s="63"/>
      <c r="B1" s="63"/>
      <c r="C1" s="63"/>
      <c r="D1" s="63"/>
      <c r="E1" s="63"/>
      <c r="F1" s="63"/>
      <c r="H1" s="63"/>
      <c r="I1" s="62" t="s">
        <v>136</v>
      </c>
    </row>
    <row r="2" spans="1:9" ht="17.25" customHeight="1">
      <c r="A2" s="63"/>
      <c r="B2" s="63"/>
      <c r="C2" s="63"/>
      <c r="D2" s="63"/>
      <c r="E2" s="63"/>
      <c r="F2" s="63"/>
      <c r="H2" s="63"/>
      <c r="I2" s="62" t="s">
        <v>137</v>
      </c>
    </row>
    <row r="3" spans="1:6" ht="11.25">
      <c r="A3" s="64"/>
      <c r="B3" s="64"/>
      <c r="C3" s="64"/>
      <c r="D3" s="64"/>
      <c r="E3" s="64"/>
      <c r="F3" s="64"/>
    </row>
    <row r="4" spans="1:8" ht="12">
      <c r="A4" s="64"/>
      <c r="B4" s="64"/>
      <c r="C4" s="64"/>
      <c r="D4" s="65"/>
      <c r="E4" s="66" t="s">
        <v>138</v>
      </c>
      <c r="F4" s="67"/>
      <c r="H4" s="68"/>
    </row>
    <row r="5" spans="1:13" ht="20.25" customHeight="1">
      <c r="A5" s="322" t="s">
        <v>3</v>
      </c>
      <c r="B5" s="322" t="s">
        <v>66</v>
      </c>
      <c r="C5" s="322" t="s">
        <v>67</v>
      </c>
      <c r="D5" s="322" t="s">
        <v>6</v>
      </c>
      <c r="E5" s="322" t="s">
        <v>139</v>
      </c>
      <c r="F5" s="322" t="s">
        <v>9</v>
      </c>
      <c r="G5" s="322"/>
      <c r="H5" s="322" t="s">
        <v>140</v>
      </c>
      <c r="I5" s="322" t="s">
        <v>141</v>
      </c>
      <c r="J5" s="322" t="s">
        <v>142</v>
      </c>
      <c r="K5" s="322" t="s">
        <v>143</v>
      </c>
      <c r="L5" s="322" t="s">
        <v>144</v>
      </c>
      <c r="M5" s="70"/>
    </row>
    <row r="6" spans="1:13" ht="56.25" customHeight="1">
      <c r="A6" s="322"/>
      <c r="B6" s="322"/>
      <c r="C6" s="322"/>
      <c r="D6" s="322"/>
      <c r="E6" s="322"/>
      <c r="F6" s="69" t="s">
        <v>145</v>
      </c>
      <c r="G6" s="69" t="s">
        <v>146</v>
      </c>
      <c r="H6" s="322"/>
      <c r="I6" s="322"/>
      <c r="J6" s="322"/>
      <c r="K6" s="322"/>
      <c r="L6" s="322"/>
      <c r="M6" s="70"/>
    </row>
    <row r="7" spans="1:12" ht="10.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ht="13.5" customHeight="1">
      <c r="A8" s="72" t="s">
        <v>13</v>
      </c>
      <c r="B8" s="323" t="s">
        <v>14</v>
      </c>
      <c r="C8" s="323"/>
      <c r="D8" s="73"/>
      <c r="E8" s="73"/>
      <c r="F8" s="73"/>
      <c r="G8" s="73"/>
      <c r="H8" s="73"/>
      <c r="I8" s="73"/>
      <c r="J8" s="73"/>
      <c r="K8" s="73"/>
      <c r="L8" s="73"/>
    </row>
    <row r="9" spans="1:12" ht="22.5" customHeight="1">
      <c r="A9" s="324"/>
      <c r="B9" s="74" t="s">
        <v>69</v>
      </c>
      <c r="C9" s="75" t="s">
        <v>70</v>
      </c>
      <c r="D9" s="76"/>
      <c r="E9" s="76"/>
      <c r="F9" s="76"/>
      <c r="G9" s="76"/>
      <c r="H9" s="76"/>
      <c r="I9" s="76"/>
      <c r="J9" s="76"/>
      <c r="K9" s="76"/>
      <c r="L9" s="76"/>
    </row>
    <row r="10" spans="1:12" ht="14.25" customHeight="1">
      <c r="A10" s="324"/>
      <c r="B10" s="74" t="s">
        <v>71</v>
      </c>
      <c r="C10" s="75" t="s">
        <v>72</v>
      </c>
      <c r="D10" s="76">
        <v>16300</v>
      </c>
      <c r="E10" s="76">
        <v>0</v>
      </c>
      <c r="F10" s="76"/>
      <c r="G10" s="76">
        <v>0</v>
      </c>
      <c r="H10" s="76">
        <v>16300</v>
      </c>
      <c r="I10" s="76"/>
      <c r="J10" s="76"/>
      <c r="K10" s="76"/>
      <c r="L10" s="76"/>
    </row>
    <row r="11" spans="1:12" ht="12" customHeight="1">
      <c r="A11" s="324" t="s">
        <v>73</v>
      </c>
      <c r="B11" s="324"/>
      <c r="C11" s="324"/>
      <c r="D11" s="77">
        <f>SUM(D9:D10)</f>
        <v>16300</v>
      </c>
      <c r="E11" s="77">
        <f>E10</f>
        <v>0</v>
      </c>
      <c r="F11" s="77">
        <f>F10</f>
        <v>0</v>
      </c>
      <c r="G11" s="77">
        <v>0</v>
      </c>
      <c r="H11" s="77">
        <f>H10</f>
        <v>16300</v>
      </c>
      <c r="I11" s="77">
        <f>I10</f>
        <v>0</v>
      </c>
      <c r="J11" s="77">
        <f>J10</f>
        <v>0</v>
      </c>
      <c r="K11" s="77">
        <f>K10</f>
        <v>0</v>
      </c>
      <c r="L11" s="77">
        <f>L10</f>
        <v>0</v>
      </c>
    </row>
    <row r="12" spans="1:12" ht="12.75" customHeight="1">
      <c r="A12" s="72">
        <v>600</v>
      </c>
      <c r="B12" s="323" t="s">
        <v>77</v>
      </c>
      <c r="C12" s="32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3.5" customHeight="1">
      <c r="A13" s="74"/>
      <c r="B13" s="74">
        <v>60016</v>
      </c>
      <c r="C13" s="75" t="s">
        <v>147</v>
      </c>
      <c r="D13" s="76">
        <v>1000000</v>
      </c>
      <c r="E13" s="76">
        <v>1000000</v>
      </c>
      <c r="F13" s="76"/>
      <c r="G13" s="76">
        <v>1000000</v>
      </c>
      <c r="H13" s="76"/>
      <c r="I13" s="76"/>
      <c r="J13" s="76"/>
      <c r="K13" s="76"/>
      <c r="L13" s="76"/>
    </row>
    <row r="14" spans="1:12" ht="10.5" customHeight="1">
      <c r="A14" s="324" t="s">
        <v>79</v>
      </c>
      <c r="B14" s="324"/>
      <c r="C14" s="324"/>
      <c r="D14" s="77">
        <f>SUM(D13)</f>
        <v>1000000</v>
      </c>
      <c r="E14" s="77">
        <f>E13</f>
        <v>1000000</v>
      </c>
      <c r="F14" s="77">
        <f>F13</f>
        <v>0</v>
      </c>
      <c r="G14" s="77">
        <f>G13</f>
        <v>1000000</v>
      </c>
      <c r="H14" s="77">
        <v>0</v>
      </c>
      <c r="I14" s="77">
        <f>I13</f>
        <v>0</v>
      </c>
      <c r="J14" s="77">
        <f>J13</f>
        <v>0</v>
      </c>
      <c r="K14" s="77">
        <f>K13</f>
        <v>0</v>
      </c>
      <c r="L14" s="77">
        <f>L13</f>
        <v>0</v>
      </c>
    </row>
    <row r="15" spans="1:12" ht="11.25" customHeight="1">
      <c r="A15" s="72">
        <v>630</v>
      </c>
      <c r="B15" s="323" t="s">
        <v>80</v>
      </c>
      <c r="C15" s="32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2.75" customHeight="1">
      <c r="A16" s="74"/>
      <c r="B16" s="74">
        <v>63095</v>
      </c>
      <c r="C16" s="75" t="s">
        <v>81</v>
      </c>
      <c r="D16" s="76">
        <v>41000</v>
      </c>
      <c r="E16" s="76">
        <v>41000</v>
      </c>
      <c r="F16" s="76"/>
      <c r="G16" s="78">
        <v>41000</v>
      </c>
      <c r="H16" s="78"/>
      <c r="I16" s="78"/>
      <c r="J16" s="78"/>
      <c r="K16" s="78"/>
      <c r="L16" s="78"/>
    </row>
    <row r="17" spans="1:12" ht="10.5" customHeight="1">
      <c r="A17" s="324" t="s">
        <v>82</v>
      </c>
      <c r="B17" s="324"/>
      <c r="C17" s="324"/>
      <c r="D17" s="77">
        <f>SUM(D16)</f>
        <v>41000</v>
      </c>
      <c r="E17" s="77">
        <f aca="true" t="shared" si="0" ref="E17:L17">E16</f>
        <v>41000</v>
      </c>
      <c r="F17" s="77">
        <f t="shared" si="0"/>
        <v>0</v>
      </c>
      <c r="G17" s="79">
        <f t="shared" si="0"/>
        <v>41000</v>
      </c>
      <c r="H17" s="79">
        <f t="shared" si="0"/>
        <v>0</v>
      </c>
      <c r="I17" s="79">
        <f t="shared" si="0"/>
        <v>0</v>
      </c>
      <c r="J17" s="79">
        <f t="shared" si="0"/>
        <v>0</v>
      </c>
      <c r="K17" s="79">
        <f t="shared" si="0"/>
        <v>0</v>
      </c>
      <c r="L17" s="79">
        <f t="shared" si="0"/>
        <v>0</v>
      </c>
    </row>
    <row r="18" spans="1:12" ht="15.75" customHeight="1">
      <c r="A18" s="72">
        <v>700</v>
      </c>
      <c r="B18" s="323" t="s">
        <v>19</v>
      </c>
      <c r="C18" s="32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3.5" customHeight="1">
      <c r="A19" s="74"/>
      <c r="B19" s="74">
        <v>70005</v>
      </c>
      <c r="C19" s="75" t="s">
        <v>83</v>
      </c>
      <c r="D19" s="76">
        <v>359000</v>
      </c>
      <c r="E19" s="76">
        <v>359000</v>
      </c>
      <c r="F19" s="76"/>
      <c r="G19" s="76">
        <v>359000</v>
      </c>
      <c r="H19" s="76"/>
      <c r="I19" s="76"/>
      <c r="J19" s="76"/>
      <c r="K19" s="76"/>
      <c r="L19" s="76"/>
    </row>
    <row r="20" spans="1:12" ht="11.25" customHeight="1">
      <c r="A20" s="324" t="s">
        <v>23</v>
      </c>
      <c r="B20" s="324"/>
      <c r="C20" s="324"/>
      <c r="D20" s="77">
        <f>SUM(D19)</f>
        <v>359000</v>
      </c>
      <c r="E20" s="77">
        <f aca="true" t="shared" si="1" ref="E20:L20">E19</f>
        <v>359000</v>
      </c>
      <c r="F20" s="77">
        <f t="shared" si="1"/>
        <v>0</v>
      </c>
      <c r="G20" s="77">
        <f t="shared" si="1"/>
        <v>359000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L20" s="77">
        <f t="shared" si="1"/>
        <v>0</v>
      </c>
    </row>
    <row r="21" spans="1:12" ht="14.25" customHeight="1">
      <c r="A21" s="72">
        <v>710</v>
      </c>
      <c r="B21" s="323" t="s">
        <v>84</v>
      </c>
      <c r="C21" s="32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22.5" customHeight="1">
      <c r="A22" s="324"/>
      <c r="B22" s="74">
        <v>71004</v>
      </c>
      <c r="C22" s="75" t="s">
        <v>85</v>
      </c>
      <c r="D22" s="76">
        <v>300000</v>
      </c>
      <c r="E22" s="76">
        <v>300000</v>
      </c>
      <c r="F22" s="76">
        <v>41160</v>
      </c>
      <c r="G22" s="76">
        <v>258840</v>
      </c>
      <c r="H22" s="76"/>
      <c r="I22" s="76"/>
      <c r="J22" s="76"/>
      <c r="K22" s="76"/>
      <c r="L22" s="76"/>
    </row>
    <row r="23" spans="1:12" ht="24.75" customHeight="1">
      <c r="A23" s="324"/>
      <c r="B23" s="74">
        <v>71035</v>
      </c>
      <c r="C23" s="75" t="s">
        <v>86</v>
      </c>
      <c r="D23" s="76">
        <v>7000</v>
      </c>
      <c r="E23" s="76">
        <v>7000</v>
      </c>
      <c r="F23" s="76"/>
      <c r="G23" s="76">
        <v>7000</v>
      </c>
      <c r="H23" s="76"/>
      <c r="I23" s="76"/>
      <c r="J23" s="76"/>
      <c r="K23" s="76"/>
      <c r="L23" s="76"/>
    </row>
    <row r="24" spans="1:12" ht="21" customHeight="1">
      <c r="A24" s="324" t="s">
        <v>87</v>
      </c>
      <c r="B24" s="324"/>
      <c r="C24" s="324"/>
      <c r="D24" s="77">
        <f>SUM(D22:D23)</f>
        <v>307000</v>
      </c>
      <c r="E24" s="77">
        <f aca="true" t="shared" si="2" ref="E24:L24">E22+E23</f>
        <v>307000</v>
      </c>
      <c r="F24" s="77">
        <f t="shared" si="2"/>
        <v>41160</v>
      </c>
      <c r="G24" s="77">
        <f t="shared" si="2"/>
        <v>265840</v>
      </c>
      <c r="H24" s="77">
        <f t="shared" si="2"/>
        <v>0</v>
      </c>
      <c r="I24" s="77">
        <f t="shared" si="2"/>
        <v>0</v>
      </c>
      <c r="J24" s="77">
        <f t="shared" si="2"/>
        <v>0</v>
      </c>
      <c r="K24" s="77">
        <f t="shared" si="2"/>
        <v>0</v>
      </c>
      <c r="L24" s="77">
        <f t="shared" si="2"/>
        <v>0</v>
      </c>
    </row>
    <row r="25" spans="1:12" ht="24" customHeight="1">
      <c r="A25" s="72">
        <v>750</v>
      </c>
      <c r="B25" s="323" t="s">
        <v>24</v>
      </c>
      <c r="C25" s="32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7.25" customHeight="1">
      <c r="A26" s="324"/>
      <c r="B26" s="74">
        <v>75011</v>
      </c>
      <c r="C26" s="75" t="s">
        <v>88</v>
      </c>
      <c r="D26" s="76">
        <v>67944</v>
      </c>
      <c r="E26" s="76">
        <v>67944</v>
      </c>
      <c r="F26" s="76">
        <v>64150</v>
      </c>
      <c r="G26" s="76">
        <v>3794</v>
      </c>
      <c r="H26" s="76"/>
      <c r="I26" s="76"/>
      <c r="J26" s="76"/>
      <c r="K26" s="76"/>
      <c r="L26" s="76"/>
    </row>
    <row r="27" spans="1:12" ht="22.5" customHeight="1">
      <c r="A27" s="324"/>
      <c r="B27" s="74">
        <v>75022</v>
      </c>
      <c r="C27" s="75" t="s">
        <v>89</v>
      </c>
      <c r="D27" s="76">
        <v>223300</v>
      </c>
      <c r="E27" s="76">
        <v>58300</v>
      </c>
      <c r="F27" s="76"/>
      <c r="G27" s="76">
        <v>58300</v>
      </c>
      <c r="H27" s="76"/>
      <c r="I27" s="76">
        <v>165000</v>
      </c>
      <c r="J27" s="76"/>
      <c r="K27" s="76"/>
      <c r="L27" s="76"/>
    </row>
    <row r="28" spans="1:12" ht="27" customHeight="1">
      <c r="A28" s="324"/>
      <c r="B28" s="74">
        <v>75023</v>
      </c>
      <c r="C28" s="75" t="s">
        <v>90</v>
      </c>
      <c r="D28" s="76">
        <v>2928949.59</v>
      </c>
      <c r="E28" s="76">
        <v>2918949.59</v>
      </c>
      <c r="F28" s="76">
        <v>2313949.59</v>
      </c>
      <c r="G28" s="76">
        <v>605000</v>
      </c>
      <c r="H28" s="76"/>
      <c r="I28" s="76">
        <v>10000</v>
      </c>
      <c r="J28" s="76"/>
      <c r="K28" s="76"/>
      <c r="L28" s="76"/>
    </row>
    <row r="29" spans="1:12" ht="25.5" customHeight="1">
      <c r="A29" s="324"/>
      <c r="B29" s="74">
        <v>75075</v>
      </c>
      <c r="C29" s="75" t="s">
        <v>91</v>
      </c>
      <c r="D29" s="76">
        <v>10000</v>
      </c>
      <c r="E29" s="76">
        <v>10000</v>
      </c>
      <c r="F29" s="76"/>
      <c r="G29" s="76">
        <v>10000</v>
      </c>
      <c r="H29" s="76"/>
      <c r="I29" s="76"/>
      <c r="J29" s="76"/>
      <c r="K29" s="76"/>
      <c r="L29" s="76"/>
    </row>
    <row r="30" spans="1:12" ht="15" customHeight="1">
      <c r="A30" s="324" t="s">
        <v>92</v>
      </c>
      <c r="B30" s="324"/>
      <c r="C30" s="324"/>
      <c r="D30" s="77">
        <f aca="true" t="shared" si="3" ref="D30:L30">SUM(D26:D29)</f>
        <v>3230193.59</v>
      </c>
      <c r="E30" s="77">
        <f t="shared" si="3"/>
        <v>3055193.59</v>
      </c>
      <c r="F30" s="77">
        <f t="shared" si="3"/>
        <v>2378099.59</v>
      </c>
      <c r="G30" s="77">
        <f t="shared" si="3"/>
        <v>677094</v>
      </c>
      <c r="H30" s="77">
        <f t="shared" si="3"/>
        <v>0</v>
      </c>
      <c r="I30" s="77">
        <f t="shared" si="3"/>
        <v>175000</v>
      </c>
      <c r="J30" s="77">
        <f t="shared" si="3"/>
        <v>0</v>
      </c>
      <c r="K30" s="77">
        <f t="shared" si="3"/>
        <v>0</v>
      </c>
      <c r="L30" s="77">
        <f t="shared" si="3"/>
        <v>0</v>
      </c>
    </row>
    <row r="31" spans="1:12" ht="36" customHeight="1">
      <c r="A31" s="72">
        <v>751</v>
      </c>
      <c r="B31" s="323" t="s">
        <v>148</v>
      </c>
      <c r="C31" s="32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31.5" customHeight="1">
      <c r="A32" s="74"/>
      <c r="B32" s="74">
        <v>75101</v>
      </c>
      <c r="C32" s="75" t="s">
        <v>149</v>
      </c>
      <c r="D32" s="76">
        <v>2065</v>
      </c>
      <c r="E32" s="76">
        <v>2065</v>
      </c>
      <c r="F32" s="76">
        <v>2065</v>
      </c>
      <c r="G32" s="76"/>
      <c r="H32" s="76"/>
      <c r="I32" s="76"/>
      <c r="J32" s="76"/>
      <c r="K32" s="76"/>
      <c r="L32" s="76"/>
    </row>
    <row r="33" spans="1:12" ht="15.75" customHeight="1">
      <c r="A33" s="324" t="s">
        <v>94</v>
      </c>
      <c r="B33" s="324"/>
      <c r="C33" s="324"/>
      <c r="D33" s="77">
        <f aca="true" t="shared" si="4" ref="D33:L33">SUM(D32:D32)</f>
        <v>2065</v>
      </c>
      <c r="E33" s="77">
        <f t="shared" si="4"/>
        <v>2065</v>
      </c>
      <c r="F33" s="77">
        <f t="shared" si="4"/>
        <v>2065</v>
      </c>
      <c r="G33" s="77">
        <f t="shared" si="4"/>
        <v>0</v>
      </c>
      <c r="H33" s="77">
        <f t="shared" si="4"/>
        <v>0</v>
      </c>
      <c r="I33" s="77">
        <f t="shared" si="4"/>
        <v>0</v>
      </c>
      <c r="J33" s="77">
        <f t="shared" si="4"/>
        <v>0</v>
      </c>
      <c r="K33" s="77">
        <f t="shared" si="4"/>
        <v>0</v>
      </c>
      <c r="L33" s="77">
        <f t="shared" si="4"/>
        <v>0</v>
      </c>
    </row>
    <row r="34" spans="1:12" ht="27" customHeight="1">
      <c r="A34" s="72">
        <v>754</v>
      </c>
      <c r="B34" s="323" t="s">
        <v>95</v>
      </c>
      <c r="C34" s="32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5" customHeight="1">
      <c r="A35" s="74"/>
      <c r="B35" s="74">
        <v>75412</v>
      </c>
      <c r="C35" s="75" t="s">
        <v>97</v>
      </c>
      <c r="D35" s="76">
        <v>252200</v>
      </c>
      <c r="E35" s="76">
        <v>232200</v>
      </c>
      <c r="F35" s="76">
        <v>41700</v>
      </c>
      <c r="G35" s="76">
        <v>190500</v>
      </c>
      <c r="H35" s="76"/>
      <c r="I35" s="76">
        <v>20000</v>
      </c>
      <c r="J35" s="76"/>
      <c r="K35" s="76"/>
      <c r="L35" s="76"/>
    </row>
    <row r="36" spans="1:12" ht="25.5" customHeight="1">
      <c r="A36" s="74"/>
      <c r="B36" s="74">
        <v>75414</v>
      </c>
      <c r="C36" s="75" t="s">
        <v>98</v>
      </c>
      <c r="D36" s="76">
        <v>4460</v>
      </c>
      <c r="E36" s="76">
        <v>4460</v>
      </c>
      <c r="F36" s="76">
        <v>2460</v>
      </c>
      <c r="G36" s="76">
        <v>2000</v>
      </c>
      <c r="H36" s="76"/>
      <c r="I36" s="76"/>
      <c r="J36" s="76"/>
      <c r="K36" s="76"/>
      <c r="L36" s="76"/>
    </row>
    <row r="37" spans="1:12" ht="27" customHeight="1">
      <c r="A37" s="324" t="s">
        <v>30</v>
      </c>
      <c r="B37" s="324"/>
      <c r="C37" s="324"/>
      <c r="D37" s="77">
        <f aca="true" t="shared" si="5" ref="D37:L37">SUM(D35:D36)</f>
        <v>256660</v>
      </c>
      <c r="E37" s="77">
        <f t="shared" si="5"/>
        <v>236660</v>
      </c>
      <c r="F37" s="77">
        <f t="shared" si="5"/>
        <v>44160</v>
      </c>
      <c r="G37" s="77">
        <f t="shared" si="5"/>
        <v>192500</v>
      </c>
      <c r="H37" s="77">
        <f t="shared" si="5"/>
        <v>0</v>
      </c>
      <c r="I37" s="77">
        <f t="shared" si="5"/>
        <v>20000</v>
      </c>
      <c r="J37" s="77">
        <f t="shared" si="5"/>
        <v>0</v>
      </c>
      <c r="K37" s="77">
        <f t="shared" si="5"/>
        <v>0</v>
      </c>
      <c r="L37" s="77">
        <f t="shared" si="5"/>
        <v>0</v>
      </c>
    </row>
    <row r="38" spans="1:12" ht="24" customHeight="1">
      <c r="A38" s="72">
        <v>757</v>
      </c>
      <c r="B38" s="323" t="s">
        <v>99</v>
      </c>
      <c r="C38" s="323"/>
      <c r="D38" s="73"/>
      <c r="E38" s="73"/>
      <c r="F38" s="73"/>
      <c r="G38" s="73"/>
      <c r="H38" s="73"/>
      <c r="I38" s="73"/>
      <c r="J38" s="73"/>
      <c r="K38" s="73"/>
      <c r="L38" s="73"/>
    </row>
    <row r="39" spans="1:12" ht="36.75" customHeight="1">
      <c r="A39" s="74"/>
      <c r="B39" s="74">
        <v>75702</v>
      </c>
      <c r="C39" s="75" t="s">
        <v>100</v>
      </c>
      <c r="D39" s="76">
        <v>240000</v>
      </c>
      <c r="E39" s="76"/>
      <c r="F39" s="76"/>
      <c r="G39" s="76"/>
      <c r="H39" s="76"/>
      <c r="I39" s="76"/>
      <c r="J39" s="76"/>
      <c r="K39" s="76"/>
      <c r="L39" s="76">
        <v>240000</v>
      </c>
    </row>
    <row r="40" spans="1:12" ht="16.5" customHeight="1">
      <c r="A40" s="324" t="s">
        <v>101</v>
      </c>
      <c r="B40" s="324"/>
      <c r="C40" s="324"/>
      <c r="D40" s="77">
        <f aca="true" t="shared" si="6" ref="D40:L40">SUM(D39)</f>
        <v>240000</v>
      </c>
      <c r="E40" s="77">
        <f t="shared" si="6"/>
        <v>0</v>
      </c>
      <c r="F40" s="77">
        <f t="shared" si="6"/>
        <v>0</v>
      </c>
      <c r="G40" s="77">
        <f t="shared" si="6"/>
        <v>0</v>
      </c>
      <c r="H40" s="77">
        <f t="shared" si="6"/>
        <v>0</v>
      </c>
      <c r="I40" s="77">
        <f t="shared" si="6"/>
        <v>0</v>
      </c>
      <c r="J40" s="77">
        <f t="shared" si="6"/>
        <v>0</v>
      </c>
      <c r="K40" s="77">
        <f t="shared" si="6"/>
        <v>0</v>
      </c>
      <c r="L40" s="77">
        <f t="shared" si="6"/>
        <v>240000</v>
      </c>
    </row>
    <row r="41" spans="1:12" ht="15.75" customHeight="1">
      <c r="A41" s="72">
        <v>758</v>
      </c>
      <c r="B41" s="323" t="s">
        <v>48</v>
      </c>
      <c r="C41" s="323"/>
      <c r="D41" s="73"/>
      <c r="E41" s="73"/>
      <c r="F41" s="73"/>
      <c r="G41" s="73"/>
      <c r="H41" s="73"/>
      <c r="I41" s="73"/>
      <c r="J41" s="73"/>
      <c r="K41" s="73"/>
      <c r="L41" s="73"/>
    </row>
    <row r="42" spans="1:12" ht="15.75" customHeight="1">
      <c r="A42" s="74"/>
      <c r="B42" s="74">
        <v>75818</v>
      </c>
      <c r="C42" s="75" t="s">
        <v>102</v>
      </c>
      <c r="D42" s="76">
        <v>101000</v>
      </c>
      <c r="E42" s="76">
        <v>101000</v>
      </c>
      <c r="F42" s="76"/>
      <c r="G42" s="76">
        <v>101000</v>
      </c>
      <c r="H42" s="76"/>
      <c r="I42" s="76"/>
      <c r="J42" s="76"/>
      <c r="K42" s="76"/>
      <c r="L42" s="76"/>
    </row>
    <row r="43" spans="1:12" ht="18" customHeight="1">
      <c r="A43" s="324" t="s">
        <v>50</v>
      </c>
      <c r="B43" s="324"/>
      <c r="C43" s="324"/>
      <c r="D43" s="77">
        <f aca="true" t="shared" si="7" ref="D43:L43">SUM(D42)</f>
        <v>101000</v>
      </c>
      <c r="E43" s="77">
        <f t="shared" si="7"/>
        <v>101000</v>
      </c>
      <c r="F43" s="77">
        <f t="shared" si="7"/>
        <v>0</v>
      </c>
      <c r="G43" s="77">
        <f t="shared" si="7"/>
        <v>101000</v>
      </c>
      <c r="H43" s="77">
        <f t="shared" si="7"/>
        <v>0</v>
      </c>
      <c r="I43" s="77">
        <f t="shared" si="7"/>
        <v>0</v>
      </c>
      <c r="J43" s="77">
        <f t="shared" si="7"/>
        <v>0</v>
      </c>
      <c r="K43" s="77">
        <f t="shared" si="7"/>
        <v>0</v>
      </c>
      <c r="L43" s="77">
        <f t="shared" si="7"/>
        <v>0</v>
      </c>
    </row>
    <row r="44" spans="1:12" ht="11.25" customHeight="1">
      <c r="A44" s="80">
        <v>801</v>
      </c>
      <c r="B44" s="323" t="s">
        <v>51</v>
      </c>
      <c r="C44" s="323"/>
      <c r="D44" s="73"/>
      <c r="E44" s="73"/>
      <c r="F44" s="73"/>
      <c r="G44" s="73"/>
      <c r="H44" s="73"/>
      <c r="I44" s="73"/>
      <c r="J44" s="73"/>
      <c r="K44" s="73"/>
      <c r="L44" s="73"/>
    </row>
    <row r="45" spans="1:12" ht="15" customHeight="1">
      <c r="A45" s="325"/>
      <c r="B45" s="81">
        <v>80101</v>
      </c>
      <c r="C45" s="75" t="s">
        <v>150</v>
      </c>
      <c r="D45" s="76">
        <v>7708789</v>
      </c>
      <c r="E45" s="76">
        <v>7344589</v>
      </c>
      <c r="F45" s="76">
        <v>5976100</v>
      </c>
      <c r="G45" s="76">
        <v>1368489</v>
      </c>
      <c r="H45" s="76"/>
      <c r="I45" s="76">
        <v>364200</v>
      </c>
      <c r="J45" s="76"/>
      <c r="K45" s="76"/>
      <c r="L45" s="76"/>
    </row>
    <row r="46" spans="1:12" ht="22.5">
      <c r="A46" s="325"/>
      <c r="B46" s="81">
        <v>80103</v>
      </c>
      <c r="C46" s="75" t="s">
        <v>104</v>
      </c>
      <c r="D46" s="76">
        <v>602478</v>
      </c>
      <c r="E46" s="76">
        <v>560478</v>
      </c>
      <c r="F46" s="76">
        <v>506975</v>
      </c>
      <c r="G46" s="76">
        <v>53503</v>
      </c>
      <c r="H46" s="76"/>
      <c r="I46" s="76">
        <v>42000</v>
      </c>
      <c r="J46" s="76"/>
      <c r="K46" s="76"/>
      <c r="L46" s="76"/>
    </row>
    <row r="47" spans="1:12" ht="11.25" customHeight="1">
      <c r="A47" s="325"/>
      <c r="B47" s="81">
        <v>80104</v>
      </c>
      <c r="C47" s="75" t="s">
        <v>105</v>
      </c>
      <c r="D47" s="76">
        <v>20000</v>
      </c>
      <c r="E47" s="76">
        <v>20000</v>
      </c>
      <c r="F47" s="76"/>
      <c r="G47" s="76">
        <v>20000</v>
      </c>
      <c r="H47" s="76"/>
      <c r="I47" s="76"/>
      <c r="J47" s="76"/>
      <c r="K47" s="76"/>
      <c r="L47" s="76"/>
    </row>
    <row r="48" spans="1:12" ht="11.25" customHeight="1">
      <c r="A48" s="325"/>
      <c r="B48" s="81">
        <v>80110</v>
      </c>
      <c r="C48" s="75" t="s">
        <v>106</v>
      </c>
      <c r="D48" s="76">
        <v>3130588</v>
      </c>
      <c r="E48" s="76">
        <v>2971188</v>
      </c>
      <c r="F48" s="76">
        <v>2435100</v>
      </c>
      <c r="G48" s="76">
        <v>536088</v>
      </c>
      <c r="H48" s="76"/>
      <c r="I48" s="76">
        <v>159400</v>
      </c>
      <c r="J48" s="76"/>
      <c r="K48" s="76"/>
      <c r="L48" s="76"/>
    </row>
    <row r="49" spans="1:12" ht="11.25" customHeight="1">
      <c r="A49" s="325"/>
      <c r="B49" s="81">
        <v>80113</v>
      </c>
      <c r="C49" s="75" t="s">
        <v>107</v>
      </c>
      <c r="D49" s="76">
        <v>301350</v>
      </c>
      <c r="E49" s="76">
        <v>301350</v>
      </c>
      <c r="F49" s="76">
        <v>106200</v>
      </c>
      <c r="G49" s="76">
        <v>195150</v>
      </c>
      <c r="H49" s="76"/>
      <c r="I49" s="76"/>
      <c r="J49" s="76"/>
      <c r="K49" s="76"/>
      <c r="L49" s="76"/>
    </row>
    <row r="50" spans="1:12" ht="11.25" customHeight="1">
      <c r="A50" s="325"/>
      <c r="B50" s="81">
        <v>80146</v>
      </c>
      <c r="C50" s="75" t="s">
        <v>108</v>
      </c>
      <c r="D50" s="76">
        <v>22000</v>
      </c>
      <c r="E50" s="76">
        <v>22000</v>
      </c>
      <c r="F50" s="76"/>
      <c r="G50" s="76">
        <v>22000</v>
      </c>
      <c r="H50" s="76"/>
      <c r="I50" s="76"/>
      <c r="J50" s="76"/>
      <c r="K50" s="76"/>
      <c r="L50" s="76"/>
    </row>
    <row r="51" spans="1:12" ht="11.25" customHeight="1">
      <c r="A51" s="325"/>
      <c r="B51" s="81">
        <v>80148</v>
      </c>
      <c r="C51" s="75" t="s">
        <v>109</v>
      </c>
      <c r="D51" s="76">
        <v>101050</v>
      </c>
      <c r="E51" s="76">
        <v>100650</v>
      </c>
      <c r="F51" s="76">
        <v>66700</v>
      </c>
      <c r="G51" s="76">
        <v>33950</v>
      </c>
      <c r="H51" s="76"/>
      <c r="I51" s="76">
        <v>400</v>
      </c>
      <c r="J51" s="76"/>
      <c r="K51" s="76"/>
      <c r="L51" s="76"/>
    </row>
    <row r="52" spans="1:12" ht="11.25" customHeight="1">
      <c r="A52" s="325"/>
      <c r="B52" s="81">
        <v>80195</v>
      </c>
      <c r="C52" s="75" t="s">
        <v>81</v>
      </c>
      <c r="D52" s="76">
        <v>92436</v>
      </c>
      <c r="E52" s="76">
        <v>85956</v>
      </c>
      <c r="F52" s="76"/>
      <c r="G52" s="76">
        <v>85956</v>
      </c>
      <c r="H52" s="76"/>
      <c r="I52" s="76"/>
      <c r="J52" s="76">
        <v>6480</v>
      </c>
      <c r="K52" s="76"/>
      <c r="L52" s="76"/>
    </row>
    <row r="53" spans="1:12" ht="11.25" customHeight="1">
      <c r="A53" s="326" t="s">
        <v>53</v>
      </c>
      <c r="B53" s="326"/>
      <c r="C53" s="326"/>
      <c r="D53" s="82">
        <f aca="true" t="shared" si="8" ref="D53:L53">SUM(D45:D52)</f>
        <v>11978691</v>
      </c>
      <c r="E53" s="82">
        <f t="shared" si="8"/>
        <v>11406211</v>
      </c>
      <c r="F53" s="77">
        <f t="shared" si="8"/>
        <v>9091075</v>
      </c>
      <c r="G53" s="77">
        <f t="shared" si="8"/>
        <v>2315136</v>
      </c>
      <c r="H53" s="77">
        <f t="shared" si="8"/>
        <v>0</v>
      </c>
      <c r="I53" s="77">
        <f t="shared" si="8"/>
        <v>566000</v>
      </c>
      <c r="J53" s="77">
        <f t="shared" si="8"/>
        <v>6480</v>
      </c>
      <c r="K53" s="77">
        <f t="shared" si="8"/>
        <v>0</v>
      </c>
      <c r="L53" s="77">
        <f t="shared" si="8"/>
        <v>0</v>
      </c>
    </row>
    <row r="54" spans="1:12" ht="18" customHeight="1">
      <c r="A54" s="72">
        <v>851</v>
      </c>
      <c r="B54" s="323" t="s">
        <v>110</v>
      </c>
      <c r="C54" s="323"/>
      <c r="D54" s="73"/>
      <c r="E54" s="73"/>
      <c r="F54" s="73"/>
      <c r="G54" s="73"/>
      <c r="H54" s="73"/>
      <c r="I54" s="73"/>
      <c r="J54" s="73"/>
      <c r="K54" s="73"/>
      <c r="L54" s="73"/>
    </row>
    <row r="55" spans="1:12" ht="15" customHeight="1">
      <c r="A55" s="324"/>
      <c r="B55" s="74">
        <v>85149</v>
      </c>
      <c r="C55" s="75" t="s">
        <v>111</v>
      </c>
      <c r="D55" s="76">
        <v>70000</v>
      </c>
      <c r="E55" s="76">
        <v>0</v>
      </c>
      <c r="F55" s="76"/>
      <c r="G55" s="76"/>
      <c r="H55" s="76">
        <v>70000</v>
      </c>
      <c r="I55" s="76"/>
      <c r="J55" s="76"/>
      <c r="K55" s="76"/>
      <c r="L55" s="76"/>
    </row>
    <row r="56" spans="1:12" ht="13.5" customHeight="1">
      <c r="A56" s="324"/>
      <c r="B56" s="74">
        <v>85153</v>
      </c>
      <c r="C56" s="75" t="s">
        <v>112</v>
      </c>
      <c r="D56" s="76">
        <v>1000</v>
      </c>
      <c r="E56" s="76">
        <v>1000</v>
      </c>
      <c r="F56" s="76"/>
      <c r="G56" s="76">
        <v>1000</v>
      </c>
      <c r="H56" s="76"/>
      <c r="I56" s="76"/>
      <c r="J56" s="76"/>
      <c r="K56" s="76"/>
      <c r="L56" s="76"/>
    </row>
    <row r="57" spans="1:12" ht="15.75" customHeight="1">
      <c r="A57" s="324"/>
      <c r="B57" s="74">
        <v>85154</v>
      </c>
      <c r="C57" s="75" t="s">
        <v>113</v>
      </c>
      <c r="D57" s="76">
        <v>108000</v>
      </c>
      <c r="E57" s="76">
        <v>100200</v>
      </c>
      <c r="F57" s="76"/>
      <c r="G57" s="76">
        <v>100200</v>
      </c>
      <c r="H57" s="76"/>
      <c r="I57" s="76">
        <v>7800</v>
      </c>
      <c r="J57" s="76"/>
      <c r="K57" s="76"/>
      <c r="L57" s="76"/>
    </row>
    <row r="58" spans="1:12" ht="12.75" customHeight="1">
      <c r="A58" s="324"/>
      <c r="B58" s="74">
        <v>85195</v>
      </c>
      <c r="C58" s="75" t="s">
        <v>81</v>
      </c>
      <c r="D58" s="76">
        <v>40000</v>
      </c>
      <c r="E58" s="76">
        <v>40000</v>
      </c>
      <c r="F58" s="76"/>
      <c r="G58" s="76">
        <v>40000</v>
      </c>
      <c r="H58" s="76"/>
      <c r="I58" s="76"/>
      <c r="J58" s="76"/>
      <c r="K58" s="76"/>
      <c r="L58" s="76"/>
    </row>
    <row r="59" spans="1:12" ht="12.75" customHeight="1">
      <c r="A59" s="324" t="s">
        <v>114</v>
      </c>
      <c r="B59" s="324"/>
      <c r="C59" s="324"/>
      <c r="D59" s="77">
        <f aca="true" t="shared" si="9" ref="D59:L59">SUM(D55:D58)</f>
        <v>219000</v>
      </c>
      <c r="E59" s="77">
        <f t="shared" si="9"/>
        <v>141200</v>
      </c>
      <c r="F59" s="77">
        <f t="shared" si="9"/>
        <v>0</v>
      </c>
      <c r="G59" s="77">
        <f t="shared" si="9"/>
        <v>141200</v>
      </c>
      <c r="H59" s="77">
        <f t="shared" si="9"/>
        <v>70000</v>
      </c>
      <c r="I59" s="77">
        <f t="shared" si="9"/>
        <v>7800</v>
      </c>
      <c r="J59" s="77">
        <f t="shared" si="9"/>
        <v>0</v>
      </c>
      <c r="K59" s="77">
        <f t="shared" si="9"/>
        <v>0</v>
      </c>
      <c r="L59" s="77">
        <f t="shared" si="9"/>
        <v>0</v>
      </c>
    </row>
    <row r="60" spans="1:12" ht="11.25" customHeight="1">
      <c r="A60" s="72">
        <v>852</v>
      </c>
      <c r="B60" s="323" t="s">
        <v>54</v>
      </c>
      <c r="C60" s="323"/>
      <c r="D60" s="73"/>
      <c r="E60" s="73"/>
      <c r="F60" s="73"/>
      <c r="G60" s="73"/>
      <c r="H60" s="73"/>
      <c r="I60" s="73"/>
      <c r="J60" s="73"/>
      <c r="K60" s="73"/>
      <c r="L60" s="73"/>
    </row>
    <row r="61" spans="1:12" ht="13.5" customHeight="1">
      <c r="A61" s="324"/>
      <c r="B61" s="74">
        <v>85202</v>
      </c>
      <c r="C61" s="75" t="s">
        <v>115</v>
      </c>
      <c r="D61" s="76">
        <v>400000</v>
      </c>
      <c r="E61" s="76">
        <v>400000</v>
      </c>
      <c r="F61" s="76"/>
      <c r="G61" s="76">
        <v>400000</v>
      </c>
      <c r="H61" s="76"/>
      <c r="I61" s="76"/>
      <c r="J61" s="76"/>
      <c r="K61" s="76"/>
      <c r="L61" s="76"/>
    </row>
    <row r="62" spans="1:12" ht="46.5" customHeight="1">
      <c r="A62" s="324"/>
      <c r="B62" s="74">
        <v>85212</v>
      </c>
      <c r="C62" s="75" t="s">
        <v>116</v>
      </c>
      <c r="D62" s="76">
        <v>4074209</v>
      </c>
      <c r="E62" s="76">
        <v>193509</v>
      </c>
      <c r="F62" s="76">
        <v>162209</v>
      </c>
      <c r="G62" s="76">
        <v>31300</v>
      </c>
      <c r="H62" s="76"/>
      <c r="I62" s="76">
        <v>3880700</v>
      </c>
      <c r="J62" s="76"/>
      <c r="K62" s="76"/>
      <c r="L62" s="76"/>
    </row>
    <row r="63" spans="1:12" ht="39.75" customHeight="1">
      <c r="A63" s="324"/>
      <c r="B63" s="74">
        <v>85213</v>
      </c>
      <c r="C63" s="75" t="s">
        <v>117</v>
      </c>
      <c r="D63" s="76">
        <v>23900</v>
      </c>
      <c r="E63" s="76">
        <v>23900</v>
      </c>
      <c r="F63" s="76"/>
      <c r="G63" s="76">
        <v>23900</v>
      </c>
      <c r="H63" s="76"/>
      <c r="I63" s="76"/>
      <c r="J63" s="76"/>
      <c r="K63" s="76"/>
      <c r="L63" s="76"/>
    </row>
    <row r="64" spans="1:12" ht="25.5" customHeight="1">
      <c r="A64" s="324"/>
      <c r="B64" s="74">
        <v>85214</v>
      </c>
      <c r="C64" s="75" t="s">
        <v>118</v>
      </c>
      <c r="D64" s="76">
        <v>269000</v>
      </c>
      <c r="E64" s="76">
        <v>5000</v>
      </c>
      <c r="F64" s="76"/>
      <c r="G64" s="76">
        <v>5000</v>
      </c>
      <c r="H64" s="76"/>
      <c r="I64" s="76">
        <v>264000</v>
      </c>
      <c r="J64" s="76"/>
      <c r="K64" s="76"/>
      <c r="L64" s="76"/>
    </row>
    <row r="65" spans="1:12" ht="14.25" customHeight="1">
      <c r="A65" s="324"/>
      <c r="B65" s="74">
        <v>85215</v>
      </c>
      <c r="C65" s="75" t="s">
        <v>119</v>
      </c>
      <c r="D65" s="76">
        <v>50000</v>
      </c>
      <c r="E65" s="76"/>
      <c r="F65" s="76"/>
      <c r="G65" s="76"/>
      <c r="H65" s="76"/>
      <c r="I65" s="76">
        <v>50000</v>
      </c>
      <c r="J65" s="76"/>
      <c r="K65" s="76"/>
      <c r="L65" s="76"/>
    </row>
    <row r="66" spans="1:12" ht="14.25" customHeight="1">
      <c r="A66" s="324"/>
      <c r="B66" s="74">
        <v>85216</v>
      </c>
      <c r="C66" s="75" t="s">
        <v>120</v>
      </c>
      <c r="D66" s="76">
        <v>228250</v>
      </c>
      <c r="E66" s="76">
        <v>2000</v>
      </c>
      <c r="F66" s="76"/>
      <c r="G66" s="76">
        <v>2000</v>
      </c>
      <c r="H66" s="76"/>
      <c r="I66" s="76">
        <v>226250</v>
      </c>
      <c r="J66" s="76"/>
      <c r="K66" s="76"/>
      <c r="L66" s="76"/>
    </row>
    <row r="67" spans="1:12" ht="14.25" customHeight="1">
      <c r="A67" s="324"/>
      <c r="B67" s="74">
        <v>85219</v>
      </c>
      <c r="C67" s="75" t="s">
        <v>121</v>
      </c>
      <c r="D67" s="76">
        <v>629724</v>
      </c>
      <c r="E67" s="76">
        <v>627724</v>
      </c>
      <c r="F67" s="76">
        <v>526474</v>
      </c>
      <c r="G67" s="76">
        <v>101250</v>
      </c>
      <c r="H67" s="76"/>
      <c r="I67" s="76">
        <v>2000</v>
      </c>
      <c r="J67" s="76"/>
      <c r="K67" s="76"/>
      <c r="L67" s="76"/>
    </row>
    <row r="68" spans="1:12" ht="14.25" customHeight="1">
      <c r="A68" s="324"/>
      <c r="B68" s="74">
        <v>85228</v>
      </c>
      <c r="C68" s="75" t="s">
        <v>151</v>
      </c>
      <c r="D68" s="76">
        <v>12200</v>
      </c>
      <c r="E68" s="76">
        <v>12200</v>
      </c>
      <c r="F68" s="76">
        <v>12100</v>
      </c>
      <c r="G68" s="76">
        <v>100</v>
      </c>
      <c r="H68" s="76"/>
      <c r="I68" s="76"/>
      <c r="J68" s="76"/>
      <c r="K68" s="76"/>
      <c r="L68" s="76"/>
    </row>
    <row r="69" spans="1:12" ht="14.25" customHeight="1">
      <c r="A69" s="324"/>
      <c r="B69" s="74">
        <v>85295</v>
      </c>
      <c r="C69" s="75" t="s">
        <v>81</v>
      </c>
      <c r="D69" s="76">
        <v>375000</v>
      </c>
      <c r="E69" s="76">
        <v>26000</v>
      </c>
      <c r="F69" s="76"/>
      <c r="G69" s="76">
        <v>26000</v>
      </c>
      <c r="H69" s="76"/>
      <c r="I69" s="76">
        <v>349000</v>
      </c>
      <c r="J69" s="76"/>
      <c r="K69" s="76"/>
      <c r="L69" s="76"/>
    </row>
    <row r="70" spans="1:12" ht="14.25" customHeight="1">
      <c r="A70" s="324" t="s">
        <v>57</v>
      </c>
      <c r="B70" s="324"/>
      <c r="C70" s="324"/>
      <c r="D70" s="77">
        <f aca="true" t="shared" si="10" ref="D70:L70">SUM(D61:D69)</f>
        <v>6062283</v>
      </c>
      <c r="E70" s="77">
        <f t="shared" si="10"/>
        <v>1290333</v>
      </c>
      <c r="F70" s="77">
        <f t="shared" si="10"/>
        <v>700783</v>
      </c>
      <c r="G70" s="77">
        <f t="shared" si="10"/>
        <v>589550</v>
      </c>
      <c r="H70" s="77">
        <f t="shared" si="10"/>
        <v>0</v>
      </c>
      <c r="I70" s="77">
        <f t="shared" si="10"/>
        <v>4771950</v>
      </c>
      <c r="J70" s="77">
        <f t="shared" si="10"/>
        <v>0</v>
      </c>
      <c r="K70" s="77">
        <f t="shared" si="10"/>
        <v>0</v>
      </c>
      <c r="L70" s="77">
        <f t="shared" si="10"/>
        <v>0</v>
      </c>
    </row>
    <row r="71" spans="1:12" ht="11.25" customHeight="1">
      <c r="A71" s="72">
        <v>854</v>
      </c>
      <c r="B71" s="327" t="s">
        <v>123</v>
      </c>
      <c r="C71" s="327"/>
      <c r="D71" s="73"/>
      <c r="E71" s="73"/>
      <c r="F71" s="73"/>
      <c r="G71" s="73"/>
      <c r="H71" s="73"/>
      <c r="I71" s="73"/>
      <c r="J71" s="73"/>
      <c r="K71" s="73"/>
      <c r="L71" s="73"/>
    </row>
    <row r="72" spans="1:12" ht="15" customHeight="1">
      <c r="A72" s="74"/>
      <c r="B72" s="74">
        <v>85415</v>
      </c>
      <c r="C72" s="75" t="s">
        <v>124</v>
      </c>
      <c r="D72" s="76">
        <v>95000</v>
      </c>
      <c r="E72" s="76"/>
      <c r="F72" s="76"/>
      <c r="G72" s="76"/>
      <c r="H72" s="76"/>
      <c r="I72" s="76">
        <v>95000</v>
      </c>
      <c r="J72" s="76"/>
      <c r="K72" s="76"/>
      <c r="L72" s="76"/>
    </row>
    <row r="73" spans="1:12" ht="15.75" customHeight="1">
      <c r="A73" s="324" t="s">
        <v>125</v>
      </c>
      <c r="B73" s="324"/>
      <c r="C73" s="324"/>
      <c r="D73" s="77">
        <f aca="true" t="shared" si="11" ref="D73:L73">SUM(D72)</f>
        <v>95000</v>
      </c>
      <c r="E73" s="77">
        <f t="shared" si="11"/>
        <v>0</v>
      </c>
      <c r="F73" s="77">
        <f t="shared" si="11"/>
        <v>0</v>
      </c>
      <c r="G73" s="77">
        <f t="shared" si="11"/>
        <v>0</v>
      </c>
      <c r="H73" s="77">
        <f t="shared" si="11"/>
        <v>0</v>
      </c>
      <c r="I73" s="77">
        <f t="shared" si="11"/>
        <v>95000</v>
      </c>
      <c r="J73" s="77">
        <f t="shared" si="11"/>
        <v>0</v>
      </c>
      <c r="K73" s="77">
        <f t="shared" si="11"/>
        <v>0</v>
      </c>
      <c r="L73" s="77">
        <f t="shared" si="11"/>
        <v>0</v>
      </c>
    </row>
    <row r="74" spans="1:12" ht="24.75" customHeight="1">
      <c r="A74" s="80">
        <v>900</v>
      </c>
      <c r="B74" s="323" t="s">
        <v>58</v>
      </c>
      <c r="C74" s="323"/>
      <c r="D74" s="73"/>
      <c r="E74" s="73"/>
      <c r="F74" s="73"/>
      <c r="G74" s="73"/>
      <c r="H74" s="73"/>
      <c r="I74" s="73"/>
      <c r="J74" s="73"/>
      <c r="K74" s="73"/>
      <c r="L74" s="73"/>
    </row>
    <row r="75" spans="1:12" ht="13.5" customHeight="1">
      <c r="A75" s="324"/>
      <c r="B75" s="81">
        <v>90003</v>
      </c>
      <c r="C75" s="75" t="s">
        <v>126</v>
      </c>
      <c r="D75" s="76">
        <v>356000</v>
      </c>
      <c r="E75" s="76">
        <v>356000</v>
      </c>
      <c r="F75" s="76"/>
      <c r="G75" s="76">
        <v>356000</v>
      </c>
      <c r="H75" s="76"/>
      <c r="I75" s="76"/>
      <c r="J75" s="76"/>
      <c r="K75" s="76"/>
      <c r="L75" s="76"/>
    </row>
    <row r="76" spans="1:12" ht="14.25" customHeight="1">
      <c r="A76" s="324"/>
      <c r="B76" s="81">
        <v>90015</v>
      </c>
      <c r="C76" s="75" t="s">
        <v>127</v>
      </c>
      <c r="D76" s="76">
        <v>860000</v>
      </c>
      <c r="E76" s="76">
        <v>860000</v>
      </c>
      <c r="F76" s="76"/>
      <c r="G76" s="76">
        <v>860000</v>
      </c>
      <c r="H76" s="76"/>
      <c r="I76" s="76"/>
      <c r="J76" s="76"/>
      <c r="K76" s="76"/>
      <c r="L76" s="76"/>
    </row>
    <row r="77" spans="1:12" ht="14.25" customHeight="1">
      <c r="A77" s="324"/>
      <c r="B77" s="81">
        <v>90017</v>
      </c>
      <c r="C77" s="75" t="s">
        <v>128</v>
      </c>
      <c r="D77" s="76">
        <v>121713</v>
      </c>
      <c r="E77" s="76">
        <v>121713</v>
      </c>
      <c r="F77" s="76"/>
      <c r="G77" s="76">
        <v>121713</v>
      </c>
      <c r="H77" s="76"/>
      <c r="I77" s="76"/>
      <c r="J77" s="76"/>
      <c r="K77" s="76"/>
      <c r="L77" s="76"/>
    </row>
    <row r="78" spans="1:12" ht="34.5" customHeight="1">
      <c r="A78" s="324"/>
      <c r="B78" s="81">
        <v>90019</v>
      </c>
      <c r="C78" s="75" t="s">
        <v>152</v>
      </c>
      <c r="D78" s="76">
        <v>25000</v>
      </c>
      <c r="E78" s="76">
        <v>25000</v>
      </c>
      <c r="F78" s="76"/>
      <c r="G78" s="76">
        <v>25000</v>
      </c>
      <c r="H78" s="76"/>
      <c r="I78" s="76"/>
      <c r="J78" s="76"/>
      <c r="K78" s="76"/>
      <c r="L78" s="76"/>
    </row>
    <row r="79" spans="1:12" ht="37.5" customHeight="1">
      <c r="A79" s="324"/>
      <c r="B79" s="81">
        <v>90020</v>
      </c>
      <c r="C79" s="75" t="s">
        <v>130</v>
      </c>
      <c r="D79" s="76">
        <v>1500</v>
      </c>
      <c r="E79" s="76">
        <v>1500</v>
      </c>
      <c r="F79" s="76"/>
      <c r="G79" s="76">
        <v>1500</v>
      </c>
      <c r="H79" s="76"/>
      <c r="I79" s="76"/>
      <c r="J79" s="76"/>
      <c r="K79" s="76"/>
      <c r="L79" s="76"/>
    </row>
    <row r="80" spans="1:12" ht="17.25" customHeight="1">
      <c r="A80" s="324"/>
      <c r="B80" s="81">
        <v>90095</v>
      </c>
      <c r="C80" s="75" t="s">
        <v>81</v>
      </c>
      <c r="D80" s="76">
        <v>231400</v>
      </c>
      <c r="E80" s="76">
        <v>224400</v>
      </c>
      <c r="F80" s="76">
        <v>119000</v>
      </c>
      <c r="G80" s="76">
        <v>105400</v>
      </c>
      <c r="H80" s="76"/>
      <c r="I80" s="76">
        <v>7000</v>
      </c>
      <c r="J80" s="76"/>
      <c r="K80" s="76"/>
      <c r="L80" s="76"/>
    </row>
    <row r="81" spans="1:12" ht="11.25" customHeight="1">
      <c r="A81" s="326" t="s">
        <v>60</v>
      </c>
      <c r="B81" s="326"/>
      <c r="C81" s="326"/>
      <c r="D81" s="77">
        <f aca="true" t="shared" si="12" ref="D81:L81">SUM(D75:D80)</f>
        <v>1595613</v>
      </c>
      <c r="E81" s="77">
        <f t="shared" si="12"/>
        <v>1588613</v>
      </c>
      <c r="F81" s="77">
        <f t="shared" si="12"/>
        <v>119000</v>
      </c>
      <c r="G81" s="77">
        <f t="shared" si="12"/>
        <v>1469613</v>
      </c>
      <c r="H81" s="77">
        <f t="shared" si="12"/>
        <v>0</v>
      </c>
      <c r="I81" s="77">
        <f t="shared" si="12"/>
        <v>7000</v>
      </c>
      <c r="J81" s="77">
        <f t="shared" si="12"/>
        <v>0</v>
      </c>
      <c r="K81" s="77">
        <f t="shared" si="12"/>
        <v>0</v>
      </c>
      <c r="L81" s="77">
        <f t="shared" si="12"/>
        <v>0</v>
      </c>
    </row>
    <row r="82" spans="1:12" ht="24.75" customHeight="1">
      <c r="A82" s="72">
        <v>921</v>
      </c>
      <c r="B82" s="323" t="s">
        <v>131</v>
      </c>
      <c r="C82" s="323"/>
      <c r="D82" s="73"/>
      <c r="E82" s="73"/>
      <c r="F82" s="73"/>
      <c r="G82" s="73"/>
      <c r="H82" s="73"/>
      <c r="I82" s="73"/>
      <c r="J82" s="73"/>
      <c r="K82" s="73"/>
      <c r="L82" s="73"/>
    </row>
    <row r="83" spans="1:12" ht="11.25">
      <c r="A83" s="324"/>
      <c r="B83" s="74">
        <v>92109</v>
      </c>
      <c r="C83" s="75" t="s">
        <v>132</v>
      </c>
      <c r="D83" s="76">
        <v>402795.27</v>
      </c>
      <c r="E83" s="76">
        <v>12795.27</v>
      </c>
      <c r="F83" s="76"/>
      <c r="G83" s="76">
        <v>12795.27</v>
      </c>
      <c r="H83" s="76">
        <v>390000</v>
      </c>
      <c r="I83" s="76"/>
      <c r="J83" s="76"/>
      <c r="K83" s="76"/>
      <c r="L83" s="76"/>
    </row>
    <row r="84" spans="1:12" ht="11.25">
      <c r="A84" s="324"/>
      <c r="B84" s="74">
        <v>92116</v>
      </c>
      <c r="C84" s="75" t="s">
        <v>133</v>
      </c>
      <c r="D84" s="76">
        <v>330000</v>
      </c>
      <c r="E84" s="76"/>
      <c r="F84" s="76"/>
      <c r="G84" s="76"/>
      <c r="H84" s="76">
        <v>330000</v>
      </c>
      <c r="I84" s="76"/>
      <c r="J84" s="76"/>
      <c r="K84" s="76"/>
      <c r="L84" s="76"/>
    </row>
    <row r="85" spans="1:12" ht="11.25" customHeight="1">
      <c r="A85" s="324" t="s">
        <v>134</v>
      </c>
      <c r="B85" s="324"/>
      <c r="C85" s="324"/>
      <c r="D85" s="77">
        <f aca="true" t="shared" si="13" ref="D85:L85">SUM(D83:D84)</f>
        <v>732795.27</v>
      </c>
      <c r="E85" s="77">
        <f t="shared" si="13"/>
        <v>12795.27</v>
      </c>
      <c r="F85" s="77">
        <f t="shared" si="13"/>
        <v>0</v>
      </c>
      <c r="G85" s="77">
        <f t="shared" si="13"/>
        <v>12795.27</v>
      </c>
      <c r="H85" s="77">
        <f t="shared" si="13"/>
        <v>720000</v>
      </c>
      <c r="I85" s="77">
        <f t="shared" si="13"/>
        <v>0</v>
      </c>
      <c r="J85" s="77">
        <f t="shared" si="13"/>
        <v>0</v>
      </c>
      <c r="K85" s="77">
        <f t="shared" si="13"/>
        <v>0</v>
      </c>
      <c r="L85" s="77">
        <f t="shared" si="13"/>
        <v>0</v>
      </c>
    </row>
    <row r="86" spans="1:12" s="64" customFormat="1" ht="24.75" customHeight="1">
      <c r="A86" s="328" t="s">
        <v>135</v>
      </c>
      <c r="B86" s="328"/>
      <c r="C86" s="328"/>
      <c r="D86" s="83">
        <f aca="true" t="shared" si="14" ref="D86:L86">SUM(D85+D81+D73+D70+D59+D53+D43+D40+D37+D33+D30+D24+D20+D17+D14+D11)</f>
        <v>26236600.86</v>
      </c>
      <c r="E86" s="83">
        <f t="shared" si="14"/>
        <v>19541070.86</v>
      </c>
      <c r="F86" s="83">
        <f t="shared" si="14"/>
        <v>12376342.59</v>
      </c>
      <c r="G86" s="83">
        <f t="shared" si="14"/>
        <v>7164728.27</v>
      </c>
      <c r="H86" s="83">
        <f t="shared" si="14"/>
        <v>806300</v>
      </c>
      <c r="I86" s="83">
        <f t="shared" si="14"/>
        <v>5642750</v>
      </c>
      <c r="J86" s="83">
        <f t="shared" si="14"/>
        <v>6480</v>
      </c>
      <c r="K86" s="83">
        <f t="shared" si="14"/>
        <v>0</v>
      </c>
      <c r="L86" s="83">
        <f t="shared" si="14"/>
        <v>240000</v>
      </c>
    </row>
    <row r="88" ht="11.25">
      <c r="A88" s="84"/>
    </row>
  </sheetData>
  <sheetProtection selectLockedCells="1" selectUnlockedCells="1"/>
  <mergeCells count="55">
    <mergeCell ref="A86:C86"/>
    <mergeCell ref="A75:A76"/>
    <mergeCell ref="A77:A80"/>
    <mergeCell ref="A81:C81"/>
    <mergeCell ref="B82:C82"/>
    <mergeCell ref="A83:A84"/>
    <mergeCell ref="A85:C85"/>
    <mergeCell ref="B60:C60"/>
    <mergeCell ref="A61:A69"/>
    <mergeCell ref="A70:C70"/>
    <mergeCell ref="B71:C71"/>
    <mergeCell ref="A73:C73"/>
    <mergeCell ref="B74:C74"/>
    <mergeCell ref="A45:A49"/>
    <mergeCell ref="A50:A52"/>
    <mergeCell ref="A53:C53"/>
    <mergeCell ref="B54:C54"/>
    <mergeCell ref="A55:A58"/>
    <mergeCell ref="A59:C59"/>
    <mergeCell ref="A37:C37"/>
    <mergeCell ref="B38:C38"/>
    <mergeCell ref="A40:C40"/>
    <mergeCell ref="B41:C41"/>
    <mergeCell ref="A43:C43"/>
    <mergeCell ref="B44:C44"/>
    <mergeCell ref="A26:A27"/>
    <mergeCell ref="A28:A29"/>
    <mergeCell ref="A30:C30"/>
    <mergeCell ref="B31:C31"/>
    <mergeCell ref="A33:C33"/>
    <mergeCell ref="B34:C34"/>
    <mergeCell ref="B18:C18"/>
    <mergeCell ref="A20:C20"/>
    <mergeCell ref="B21:C21"/>
    <mergeCell ref="A22:A23"/>
    <mergeCell ref="A24:C24"/>
    <mergeCell ref="B25:C25"/>
    <mergeCell ref="A9:A10"/>
    <mergeCell ref="A11:C11"/>
    <mergeCell ref="B12:C12"/>
    <mergeCell ref="A14:C14"/>
    <mergeCell ref="B15:C15"/>
    <mergeCell ref="A17:C17"/>
    <mergeCell ref="H5:H6"/>
    <mergeCell ref="I5:I6"/>
    <mergeCell ref="J5:J6"/>
    <mergeCell ref="K5:K6"/>
    <mergeCell ref="L5:L6"/>
    <mergeCell ref="B8:C8"/>
    <mergeCell ref="A5:A6"/>
    <mergeCell ref="B5:B6"/>
    <mergeCell ref="C5:C6"/>
    <mergeCell ref="D5:D6"/>
    <mergeCell ref="E5:E6"/>
    <mergeCell ref="F5:G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81" zoomScaleNormal="81" zoomScalePageLayoutView="0" workbookViewId="0" topLeftCell="A1">
      <selection activeCell="A1" sqref="A1:K61"/>
    </sheetView>
  </sheetViews>
  <sheetFormatPr defaultColWidth="9.140625" defaultRowHeight="12.75"/>
  <cols>
    <col min="1" max="1" width="6.57421875" style="85" customWidth="1"/>
    <col min="2" max="2" width="8.8515625" style="85" customWidth="1"/>
    <col min="3" max="3" width="29.28125" style="85" customWidth="1"/>
    <col min="4" max="4" width="18.28125" style="85" customWidth="1"/>
    <col min="5" max="6" width="17.57421875" style="85" customWidth="1"/>
    <col min="7" max="7" width="10.8515625" style="85" customWidth="1"/>
    <col min="8" max="8" width="11.8515625" style="86" customWidth="1"/>
    <col min="9" max="9" width="11.140625" style="86" customWidth="1"/>
    <col min="10" max="16384" width="9.140625" style="86" customWidth="1"/>
  </cols>
  <sheetData>
    <row r="1" spans="1:7" ht="12">
      <c r="A1" s="87"/>
      <c r="B1" s="87"/>
      <c r="C1" s="87"/>
      <c r="D1" s="87"/>
      <c r="E1" s="87"/>
      <c r="G1" s="87" t="s">
        <v>153</v>
      </c>
    </row>
    <row r="2" spans="1:10" ht="12">
      <c r="A2" s="87"/>
      <c r="B2" s="87"/>
      <c r="C2" s="87"/>
      <c r="D2" s="88" t="s">
        <v>154</v>
      </c>
      <c r="E2" s="88"/>
      <c r="F2" s="89"/>
      <c r="H2" s="89"/>
      <c r="I2" s="89"/>
      <c r="J2" s="89"/>
    </row>
    <row r="3" spans="1:9" ht="20.25" customHeight="1">
      <c r="A3" s="329" t="s">
        <v>3</v>
      </c>
      <c r="B3" s="329" t="s">
        <v>66</v>
      </c>
      <c r="C3" s="329" t="s">
        <v>67</v>
      </c>
      <c r="D3" s="329" t="s">
        <v>6</v>
      </c>
      <c r="E3" s="329" t="s">
        <v>155</v>
      </c>
      <c r="F3" s="90" t="s">
        <v>156</v>
      </c>
      <c r="G3" s="329" t="s">
        <v>157</v>
      </c>
      <c r="H3" s="329" t="s">
        <v>158</v>
      </c>
      <c r="I3" s="329" t="s">
        <v>159</v>
      </c>
    </row>
    <row r="4" spans="1:9" ht="93.75" customHeight="1">
      <c r="A4" s="329"/>
      <c r="B4" s="329"/>
      <c r="C4" s="329"/>
      <c r="D4" s="329"/>
      <c r="E4" s="329"/>
      <c r="F4" s="90" t="s">
        <v>160</v>
      </c>
      <c r="G4" s="329"/>
      <c r="H4" s="329"/>
      <c r="I4" s="329"/>
    </row>
    <row r="5" spans="1:9" ht="15" customHeight="1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</row>
    <row r="6" spans="1:9" ht="12" customHeight="1">
      <c r="A6" s="92" t="s">
        <v>13</v>
      </c>
      <c r="B6" s="330" t="s">
        <v>14</v>
      </c>
      <c r="C6" s="330"/>
      <c r="D6" s="93"/>
      <c r="E6" s="93"/>
      <c r="F6" s="93"/>
      <c r="G6" s="93"/>
      <c r="H6" s="93"/>
      <c r="I6" s="93"/>
    </row>
    <row r="7" spans="1:9" ht="24">
      <c r="A7" s="94"/>
      <c r="B7" s="94" t="s">
        <v>69</v>
      </c>
      <c r="C7" s="95" t="s">
        <v>70</v>
      </c>
      <c r="D7" s="96">
        <v>3420000</v>
      </c>
      <c r="E7" s="96">
        <f>D7</f>
        <v>3420000</v>
      </c>
      <c r="F7" s="96"/>
      <c r="G7" s="96"/>
      <c r="H7" s="96"/>
      <c r="I7" s="96"/>
    </row>
    <row r="8" spans="1:9" ht="12">
      <c r="A8" s="94"/>
      <c r="B8" s="97"/>
      <c r="C8" s="98" t="s">
        <v>18</v>
      </c>
      <c r="D8" s="99">
        <f>SUM(D7)</f>
        <v>3420000</v>
      </c>
      <c r="E8" s="99">
        <f>SUM(E7)</f>
        <v>3420000</v>
      </c>
      <c r="F8" s="99"/>
      <c r="G8" s="99"/>
      <c r="H8" s="99"/>
      <c r="I8" s="99"/>
    </row>
    <row r="9" spans="1:9" ht="13.5" customHeight="1">
      <c r="A9" s="100">
        <v>150</v>
      </c>
      <c r="B9" s="330" t="s">
        <v>74</v>
      </c>
      <c r="C9" s="330"/>
      <c r="D9" s="101"/>
      <c r="E9" s="101"/>
      <c r="F9" s="101"/>
      <c r="G9" s="101"/>
      <c r="H9" s="101"/>
      <c r="I9" s="101"/>
    </row>
    <row r="10" spans="1:9" ht="12">
      <c r="A10" s="94"/>
      <c r="B10" s="94">
        <v>15011</v>
      </c>
      <c r="C10" s="102" t="s">
        <v>75</v>
      </c>
      <c r="D10" s="96">
        <v>5235.1</v>
      </c>
      <c r="E10" s="99"/>
      <c r="F10" s="99"/>
      <c r="G10" s="99"/>
      <c r="H10" s="99"/>
      <c r="I10" s="96">
        <v>5235.1</v>
      </c>
    </row>
    <row r="11" spans="1:9" ht="12">
      <c r="A11" s="94"/>
      <c r="B11" s="97"/>
      <c r="C11" s="98" t="s">
        <v>76</v>
      </c>
      <c r="D11" s="99">
        <f>SUM(D10)</f>
        <v>5235.1</v>
      </c>
      <c r="E11" s="99"/>
      <c r="F11" s="99"/>
      <c r="G11" s="99"/>
      <c r="H11" s="99"/>
      <c r="I11" s="99">
        <f>SUM(I10)</f>
        <v>5235.1</v>
      </c>
    </row>
    <row r="12" spans="1:9" ht="15" customHeight="1">
      <c r="A12" s="92">
        <v>600</v>
      </c>
      <c r="B12" s="330" t="s">
        <v>77</v>
      </c>
      <c r="C12" s="330"/>
      <c r="D12" s="103"/>
      <c r="E12" s="103"/>
      <c r="F12" s="103"/>
      <c r="G12" s="103"/>
      <c r="H12" s="103"/>
      <c r="I12" s="103"/>
    </row>
    <row r="13" spans="1:9" ht="15" customHeight="1">
      <c r="A13" s="94"/>
      <c r="B13" s="94">
        <v>60016</v>
      </c>
      <c r="C13" s="95" t="s">
        <v>147</v>
      </c>
      <c r="D13" s="96">
        <v>577674.04</v>
      </c>
      <c r="E13" s="96">
        <f>SUM(D13)</f>
        <v>577674.04</v>
      </c>
      <c r="F13" s="96"/>
      <c r="G13" s="96"/>
      <c r="H13" s="96"/>
      <c r="I13" s="96"/>
    </row>
    <row r="14" spans="1:9" ht="15.75" customHeight="1">
      <c r="A14" s="94"/>
      <c r="B14" s="97"/>
      <c r="C14" s="98" t="s">
        <v>79</v>
      </c>
      <c r="D14" s="99">
        <f>D13</f>
        <v>577674.04</v>
      </c>
      <c r="E14" s="99">
        <f>E13</f>
        <v>577674.04</v>
      </c>
      <c r="F14" s="99"/>
      <c r="G14" s="99"/>
      <c r="H14" s="99"/>
      <c r="I14" s="99"/>
    </row>
    <row r="15" spans="1:9" ht="18" customHeight="1">
      <c r="A15" s="92">
        <v>700</v>
      </c>
      <c r="B15" s="330" t="s">
        <v>19</v>
      </c>
      <c r="C15" s="330"/>
      <c r="D15" s="103"/>
      <c r="E15" s="103"/>
      <c r="F15" s="103"/>
      <c r="G15" s="103"/>
      <c r="H15" s="103"/>
      <c r="I15" s="103"/>
    </row>
    <row r="16" spans="1:9" ht="21" customHeight="1">
      <c r="A16" s="94"/>
      <c r="B16" s="94">
        <v>70005</v>
      </c>
      <c r="C16" s="95" t="s">
        <v>83</v>
      </c>
      <c r="D16" s="96">
        <v>381036.59</v>
      </c>
      <c r="E16" s="96">
        <f>D16</f>
        <v>381036.59</v>
      </c>
      <c r="F16" s="96"/>
      <c r="G16" s="96"/>
      <c r="H16" s="96"/>
      <c r="I16" s="96"/>
    </row>
    <row r="17" spans="1:9" ht="17.25" customHeight="1">
      <c r="A17" s="94"/>
      <c r="B17" s="97"/>
      <c r="C17" s="98" t="s">
        <v>23</v>
      </c>
      <c r="D17" s="99">
        <f>D16</f>
        <v>381036.59</v>
      </c>
      <c r="E17" s="99">
        <f>E16</f>
        <v>381036.59</v>
      </c>
      <c r="F17" s="99"/>
      <c r="G17" s="99"/>
      <c r="H17" s="99"/>
      <c r="I17" s="99"/>
    </row>
    <row r="18" spans="1:9" ht="24" customHeight="1">
      <c r="A18" s="92">
        <v>750</v>
      </c>
      <c r="B18" s="330" t="s">
        <v>24</v>
      </c>
      <c r="C18" s="330"/>
      <c r="D18" s="103"/>
      <c r="E18" s="103"/>
      <c r="F18" s="103"/>
      <c r="G18" s="103"/>
      <c r="H18" s="103"/>
      <c r="I18" s="103"/>
    </row>
    <row r="19" spans="1:9" ht="24" customHeight="1">
      <c r="A19" s="104"/>
      <c r="B19" s="105">
        <v>75023</v>
      </c>
      <c r="C19" s="106" t="s">
        <v>90</v>
      </c>
      <c r="D19" s="107">
        <v>10000</v>
      </c>
      <c r="E19" s="107">
        <v>10000</v>
      </c>
      <c r="F19" s="107"/>
      <c r="G19" s="107"/>
      <c r="H19" s="107"/>
      <c r="I19" s="107"/>
    </row>
    <row r="20" spans="1:9" ht="21.75" customHeight="1">
      <c r="A20" s="94"/>
      <c r="B20" s="94">
        <v>75095</v>
      </c>
      <c r="C20" s="95" t="s">
        <v>81</v>
      </c>
      <c r="D20" s="96">
        <f>I20</f>
        <v>87762.07</v>
      </c>
      <c r="E20" s="96">
        <v>0</v>
      </c>
      <c r="F20" s="96"/>
      <c r="G20" s="96"/>
      <c r="H20" s="96"/>
      <c r="I20" s="96">
        <v>87762.07</v>
      </c>
    </row>
    <row r="21" spans="1:9" ht="24" customHeight="1">
      <c r="A21" s="94"/>
      <c r="B21" s="97"/>
      <c r="C21" s="98" t="s">
        <v>92</v>
      </c>
      <c r="D21" s="99">
        <f>SUM(D19:D20)</f>
        <v>97762.07</v>
      </c>
      <c r="E21" s="99">
        <f>SUM(E19:E20)</f>
        <v>10000</v>
      </c>
      <c r="F21" s="99"/>
      <c r="G21" s="99"/>
      <c r="H21" s="99"/>
      <c r="I21" s="99">
        <f>SUM(I20)</f>
        <v>87762.07</v>
      </c>
    </row>
    <row r="22" spans="1:9" ht="23.25" customHeight="1">
      <c r="A22" s="92">
        <v>754</v>
      </c>
      <c r="B22" s="330" t="s">
        <v>95</v>
      </c>
      <c r="C22" s="330"/>
      <c r="D22" s="103"/>
      <c r="E22" s="103"/>
      <c r="F22" s="103"/>
      <c r="G22" s="103"/>
      <c r="H22" s="103"/>
      <c r="I22" s="103"/>
    </row>
    <row r="23" spans="1:9" ht="16.5" customHeight="1">
      <c r="A23" s="331"/>
      <c r="B23" s="94">
        <v>75404</v>
      </c>
      <c r="C23" s="95" t="s">
        <v>161</v>
      </c>
      <c r="D23" s="96">
        <v>65000</v>
      </c>
      <c r="E23" s="96"/>
      <c r="F23" s="96"/>
      <c r="G23" s="96"/>
      <c r="H23" s="96"/>
      <c r="I23" s="96">
        <v>65000</v>
      </c>
    </row>
    <row r="24" spans="1:9" ht="16.5" customHeight="1">
      <c r="A24" s="331"/>
      <c r="B24" s="94">
        <v>75412</v>
      </c>
      <c r="C24" s="95" t="s">
        <v>162</v>
      </c>
      <c r="D24" s="96">
        <v>50000</v>
      </c>
      <c r="E24" s="96">
        <v>50000</v>
      </c>
      <c r="F24" s="96"/>
      <c r="G24" s="96"/>
      <c r="H24" s="96"/>
      <c r="I24" s="96"/>
    </row>
    <row r="25" spans="1:9" ht="25.5" customHeight="1">
      <c r="A25" s="94"/>
      <c r="B25" s="97"/>
      <c r="C25" s="98" t="s">
        <v>30</v>
      </c>
      <c r="D25" s="99">
        <f>SUM(D23:D24)</f>
        <v>115000</v>
      </c>
      <c r="E25" s="99">
        <f>SUM(E24)</f>
        <v>50000</v>
      </c>
      <c r="F25" s="99"/>
      <c r="G25" s="99"/>
      <c r="H25" s="99"/>
      <c r="I25" s="99">
        <f>SUM(I23)</f>
        <v>65000</v>
      </c>
    </row>
    <row r="26" spans="1:9" ht="21.75" customHeight="1">
      <c r="A26" s="92">
        <v>801</v>
      </c>
      <c r="B26" s="330" t="s">
        <v>51</v>
      </c>
      <c r="C26" s="330"/>
      <c r="D26" s="103"/>
      <c r="E26" s="103"/>
      <c r="F26" s="103"/>
      <c r="G26" s="103"/>
      <c r="H26" s="103"/>
      <c r="I26" s="103"/>
    </row>
    <row r="27" spans="1:9" ht="18" customHeight="1">
      <c r="A27" s="94"/>
      <c r="B27" s="94">
        <v>80101</v>
      </c>
      <c r="C27" s="95" t="s">
        <v>103</v>
      </c>
      <c r="D27" s="108">
        <v>372691.34</v>
      </c>
      <c r="E27" s="108">
        <f>D27</f>
        <v>372691.34</v>
      </c>
      <c r="F27" s="108"/>
      <c r="G27" s="108"/>
      <c r="H27" s="108"/>
      <c r="I27" s="108"/>
    </row>
    <row r="28" spans="1:9" ht="16.5" customHeight="1">
      <c r="A28" s="94"/>
      <c r="B28" s="97"/>
      <c r="C28" s="98" t="s">
        <v>53</v>
      </c>
      <c r="D28" s="109">
        <f>SUM(D27)</f>
        <v>372691.34</v>
      </c>
      <c r="E28" s="109">
        <f>SUM(E27)</f>
        <v>372691.34</v>
      </c>
      <c r="F28" s="109"/>
      <c r="G28" s="109"/>
      <c r="H28" s="109"/>
      <c r="I28" s="109"/>
    </row>
    <row r="29" spans="1:9" s="87" customFormat="1" ht="24.75" customHeight="1">
      <c r="A29" s="332" t="s">
        <v>135</v>
      </c>
      <c r="B29" s="332"/>
      <c r="C29" s="332"/>
      <c r="D29" s="110">
        <f>D8+D11+D14+D17+D21+D25+D28</f>
        <v>4969399.140000001</v>
      </c>
      <c r="E29" s="110">
        <f>E8+E14+E17+E21+E25+E28</f>
        <v>4811401.97</v>
      </c>
      <c r="F29" s="110">
        <f>F8+F11+F21</f>
        <v>0</v>
      </c>
      <c r="G29" s="110"/>
      <c r="H29" s="110"/>
      <c r="I29" s="110">
        <f>I11+I21+I25</f>
        <v>157997.17</v>
      </c>
    </row>
    <row r="31" spans="1:5" ht="12.75">
      <c r="A31" s="111"/>
      <c r="E31" s="37"/>
    </row>
    <row r="35" ht="12">
      <c r="E35" s="112"/>
    </row>
  </sheetData>
  <sheetProtection selectLockedCells="1" selectUnlockedCells="1"/>
  <mergeCells count="17">
    <mergeCell ref="B18:C18"/>
    <mergeCell ref="B22:C22"/>
    <mergeCell ref="A23:A24"/>
    <mergeCell ref="B26:C26"/>
    <mergeCell ref="A29:C29"/>
    <mergeCell ref="H3:H4"/>
    <mergeCell ref="I3:I4"/>
    <mergeCell ref="B6:C6"/>
    <mergeCell ref="B9:C9"/>
    <mergeCell ref="B12:C12"/>
    <mergeCell ref="B15:C15"/>
    <mergeCell ref="A3:A4"/>
    <mergeCell ref="B3:B4"/>
    <mergeCell ref="C3:C4"/>
    <mergeCell ref="D3:D4"/>
    <mergeCell ref="E3:E4"/>
    <mergeCell ref="G3:G4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81" zoomScaleNormal="81" zoomScalePageLayoutView="0" workbookViewId="0" topLeftCell="A1">
      <selection activeCell="A1" sqref="A1:K61"/>
    </sheetView>
  </sheetViews>
  <sheetFormatPr defaultColWidth="9.140625" defaultRowHeight="12.75"/>
  <cols>
    <col min="1" max="1" width="4.7109375" style="113" customWidth="1"/>
    <col min="2" max="2" width="40.140625" style="113" customWidth="1"/>
    <col min="3" max="3" width="14.00390625" style="113" customWidth="1"/>
    <col min="4" max="4" width="17.140625" style="113" customWidth="1"/>
    <col min="5" max="8" width="9.140625" style="113" customWidth="1"/>
    <col min="9" max="9" width="12.7109375" style="113" customWidth="1"/>
    <col min="10" max="16384" width="9.140625" style="113" customWidth="1"/>
  </cols>
  <sheetData>
    <row r="1" ht="17.25" customHeight="1">
      <c r="B1" s="113" t="s">
        <v>163</v>
      </c>
    </row>
    <row r="2" spans="3:4" ht="12.75" customHeight="1">
      <c r="C2" s="333" t="s">
        <v>164</v>
      </c>
      <c r="D2" s="333"/>
    </row>
    <row r="3" ht="29.25" customHeight="1"/>
    <row r="4" spans="1:4" ht="27" customHeight="1">
      <c r="A4" s="334" t="s">
        <v>165</v>
      </c>
      <c r="B4" s="334"/>
      <c r="C4" s="334"/>
      <c r="D4" s="334"/>
    </row>
    <row r="5" ht="6.75" customHeight="1">
      <c r="A5" s="115"/>
    </row>
    <row r="6" ht="12.75">
      <c r="D6" s="116"/>
    </row>
    <row r="7" spans="1:4" ht="15" customHeight="1">
      <c r="A7" s="313" t="s">
        <v>166</v>
      </c>
      <c r="B7" s="313" t="s">
        <v>167</v>
      </c>
      <c r="C7" s="315" t="s">
        <v>168</v>
      </c>
      <c r="D7" s="315" t="s">
        <v>169</v>
      </c>
    </row>
    <row r="8" spans="1:4" ht="15" customHeight="1">
      <c r="A8" s="313"/>
      <c r="B8" s="313"/>
      <c r="C8" s="313"/>
      <c r="D8" s="315"/>
    </row>
    <row r="9" spans="1:4" ht="15.75" customHeight="1">
      <c r="A9" s="313"/>
      <c r="B9" s="313"/>
      <c r="C9" s="313"/>
      <c r="D9" s="315"/>
    </row>
    <row r="10" spans="1:4" s="119" customFormat="1" ht="9.75" customHeight="1">
      <c r="A10" s="117">
        <v>1</v>
      </c>
      <c r="B10" s="117">
        <v>2</v>
      </c>
      <c r="C10" s="117">
        <v>3</v>
      </c>
      <c r="D10" s="118">
        <v>4</v>
      </c>
    </row>
    <row r="11" spans="1:4" s="123" customFormat="1" ht="13.5" customHeight="1">
      <c r="A11" s="120" t="s">
        <v>170</v>
      </c>
      <c r="B11" s="121" t="s">
        <v>171</v>
      </c>
      <c r="C11" s="120"/>
      <c r="D11" s="122">
        <v>29152000</v>
      </c>
    </row>
    <row r="12" spans="1:4" ht="15.75" customHeight="1">
      <c r="A12" s="120" t="s">
        <v>172</v>
      </c>
      <c r="B12" s="121" t="s">
        <v>173</v>
      </c>
      <c r="C12" s="120"/>
      <c r="D12" s="124">
        <v>31206000</v>
      </c>
    </row>
    <row r="13" spans="1:4" ht="14.25" customHeight="1">
      <c r="A13" s="120" t="s">
        <v>174</v>
      </c>
      <c r="B13" s="121" t="s">
        <v>175</v>
      </c>
      <c r="C13" s="125"/>
      <c r="D13" s="124">
        <f>D11-D12</f>
        <v>-2054000</v>
      </c>
    </row>
    <row r="14" spans="1:4" ht="18.75" customHeight="1">
      <c r="A14" s="335" t="s">
        <v>176</v>
      </c>
      <c r="B14" s="335"/>
      <c r="C14" s="125"/>
      <c r="D14" s="124">
        <f>SUM(D15:D22)</f>
        <v>3515769</v>
      </c>
    </row>
    <row r="15" spans="1:4" ht="21.75" customHeight="1">
      <c r="A15" s="120" t="s">
        <v>170</v>
      </c>
      <c r="B15" s="126" t="s">
        <v>177</v>
      </c>
      <c r="C15" s="120" t="s">
        <v>178</v>
      </c>
      <c r="D15" s="124">
        <v>1461769</v>
      </c>
    </row>
    <row r="16" spans="1:4" ht="18.75" customHeight="1">
      <c r="A16" s="127" t="s">
        <v>172</v>
      </c>
      <c r="B16" s="125" t="s">
        <v>179</v>
      </c>
      <c r="C16" s="120" t="s">
        <v>178</v>
      </c>
      <c r="D16" s="128">
        <v>2054000</v>
      </c>
    </row>
    <row r="17" spans="1:9" ht="31.5" customHeight="1">
      <c r="A17" s="120" t="s">
        <v>174</v>
      </c>
      <c r="B17" s="129" t="s">
        <v>180</v>
      </c>
      <c r="C17" s="120" t="s">
        <v>181</v>
      </c>
      <c r="D17" s="124">
        <v>0</v>
      </c>
      <c r="I17" s="130"/>
    </row>
    <row r="18" spans="1:4" ht="15.75" customHeight="1">
      <c r="A18" s="127" t="s">
        <v>182</v>
      </c>
      <c r="B18" s="125" t="s">
        <v>183</v>
      </c>
      <c r="C18" s="120" t="s">
        <v>184</v>
      </c>
      <c r="D18" s="124"/>
    </row>
    <row r="19" spans="1:4" ht="15" customHeight="1">
      <c r="A19" s="120" t="s">
        <v>185</v>
      </c>
      <c r="B19" s="125" t="s">
        <v>186</v>
      </c>
      <c r="C19" s="120" t="s">
        <v>187</v>
      </c>
      <c r="D19" s="124"/>
    </row>
    <row r="20" spans="1:4" ht="16.5" customHeight="1">
      <c r="A20" s="127" t="s">
        <v>188</v>
      </c>
      <c r="B20" s="125" t="s">
        <v>189</v>
      </c>
      <c r="C20" s="120" t="s">
        <v>190</v>
      </c>
      <c r="D20" s="131"/>
    </row>
    <row r="21" spans="1:4" ht="15" customHeight="1">
      <c r="A21" s="120" t="s">
        <v>191</v>
      </c>
      <c r="B21" s="125" t="s">
        <v>192</v>
      </c>
      <c r="C21" s="120" t="s">
        <v>193</v>
      </c>
      <c r="D21" s="124"/>
    </row>
    <row r="22" spans="1:4" ht="15" customHeight="1">
      <c r="A22" s="120" t="s">
        <v>194</v>
      </c>
      <c r="B22" s="132" t="s">
        <v>195</v>
      </c>
      <c r="C22" s="120" t="s">
        <v>196</v>
      </c>
      <c r="D22" s="124">
        <v>0</v>
      </c>
    </row>
    <row r="23" spans="1:4" ht="18.75" customHeight="1">
      <c r="A23" s="335" t="s">
        <v>197</v>
      </c>
      <c r="B23" s="335"/>
      <c r="C23" s="120"/>
      <c r="D23" s="124">
        <f>SUM(D24:D26)</f>
        <v>1461769</v>
      </c>
    </row>
    <row r="24" spans="1:4" ht="16.5" customHeight="1">
      <c r="A24" s="120" t="s">
        <v>170</v>
      </c>
      <c r="B24" s="125" t="s">
        <v>198</v>
      </c>
      <c r="C24" s="120" t="s">
        <v>199</v>
      </c>
      <c r="D24" s="124">
        <v>775545</v>
      </c>
    </row>
    <row r="25" spans="1:4" ht="13.5" customHeight="1">
      <c r="A25" s="127" t="s">
        <v>172</v>
      </c>
      <c r="B25" s="133" t="s">
        <v>200</v>
      </c>
      <c r="C25" s="127" t="s">
        <v>199</v>
      </c>
      <c r="D25" s="128">
        <v>686224</v>
      </c>
    </row>
    <row r="26" spans="1:4" ht="38.25" customHeight="1">
      <c r="A26" s="120" t="s">
        <v>174</v>
      </c>
      <c r="B26" s="48" t="s">
        <v>201</v>
      </c>
      <c r="C26" s="120" t="s">
        <v>202</v>
      </c>
      <c r="D26" s="124">
        <v>0</v>
      </c>
    </row>
    <row r="27" spans="1:4" ht="14.25" customHeight="1">
      <c r="A27" s="127" t="s">
        <v>182</v>
      </c>
      <c r="B27" s="133" t="s">
        <v>203</v>
      </c>
      <c r="C27" s="127" t="s">
        <v>204</v>
      </c>
      <c r="D27" s="128"/>
    </row>
    <row r="28" spans="1:4" ht="15.75" customHeight="1">
      <c r="A28" s="120" t="s">
        <v>185</v>
      </c>
      <c r="B28" s="125" t="s">
        <v>205</v>
      </c>
      <c r="C28" s="120" t="s">
        <v>206</v>
      </c>
      <c r="D28" s="124"/>
    </row>
    <row r="29" spans="1:4" ht="15" customHeight="1">
      <c r="A29" s="134" t="s">
        <v>188</v>
      </c>
      <c r="B29" s="132" t="s">
        <v>207</v>
      </c>
      <c r="C29" s="134" t="s">
        <v>208</v>
      </c>
      <c r="D29" s="131"/>
    </row>
    <row r="30" spans="1:4" ht="16.5" customHeight="1">
      <c r="A30" s="134" t="s">
        <v>191</v>
      </c>
      <c r="B30" s="132" t="s">
        <v>209</v>
      </c>
      <c r="C30" s="135" t="s">
        <v>210</v>
      </c>
      <c r="D30" s="136"/>
    </row>
    <row r="31" spans="1:3" ht="12.75">
      <c r="A31" s="137"/>
      <c r="B31" s="138"/>
      <c r="C31" s="139"/>
    </row>
    <row r="32" spans="1:4" ht="51.75" customHeight="1">
      <c r="A32" s="140"/>
      <c r="B32" s="336"/>
      <c r="C32" s="336"/>
      <c r="D32" s="336"/>
    </row>
  </sheetData>
  <sheetProtection selectLockedCells="1" selectUnlockedCells="1"/>
  <mergeCells count="9">
    <mergeCell ref="A14:B14"/>
    <mergeCell ref="A23:B23"/>
    <mergeCell ref="B32:D32"/>
    <mergeCell ref="C2:D2"/>
    <mergeCell ref="A4:D4"/>
    <mergeCell ref="A7:A9"/>
    <mergeCell ref="B7:B9"/>
    <mergeCell ref="C7:C9"/>
    <mergeCell ref="D7:D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="81" zoomScaleNormal="81" zoomScalePageLayoutView="0" workbookViewId="0" topLeftCell="A1">
      <selection activeCell="A1" sqref="A1:K61"/>
    </sheetView>
  </sheetViews>
  <sheetFormatPr defaultColWidth="9.00390625" defaultRowHeight="12.75"/>
  <cols>
    <col min="1" max="1" width="11.28125" style="113" customWidth="1"/>
    <col min="2" max="2" width="12.421875" style="113" customWidth="1"/>
    <col min="3" max="3" width="42.7109375" style="113" customWidth="1"/>
    <col min="4" max="4" width="14.28125" style="113" customWidth="1"/>
    <col min="5" max="5" width="14.8515625" style="113" customWidth="1"/>
    <col min="6" max="6" width="13.57421875" style="113" customWidth="1"/>
    <col min="7" max="7" width="15.8515625" style="37" customWidth="1"/>
    <col min="8" max="16384" width="9.00390625" style="37" customWidth="1"/>
  </cols>
  <sheetData>
    <row r="1" ht="12.75">
      <c r="E1" s="113" t="s">
        <v>211</v>
      </c>
    </row>
    <row r="2" ht="12.75">
      <c r="E2" s="113" t="s">
        <v>212</v>
      </c>
    </row>
    <row r="3" spans="1:7" ht="48.75" customHeight="1">
      <c r="A3" s="337" t="s">
        <v>213</v>
      </c>
      <c r="B3" s="337"/>
      <c r="C3" s="337"/>
      <c r="D3" s="337"/>
      <c r="E3" s="337"/>
      <c r="F3" s="337"/>
      <c r="G3" s="337"/>
    </row>
    <row r="4" ht="1.5" customHeight="1">
      <c r="G4" s="141"/>
    </row>
    <row r="5" spans="1:7" s="142" customFormat="1" ht="20.25" customHeight="1">
      <c r="A5" s="313" t="s">
        <v>3</v>
      </c>
      <c r="B5" s="313" t="s">
        <v>66</v>
      </c>
      <c r="C5" s="313" t="s">
        <v>214</v>
      </c>
      <c r="D5" s="315" t="s">
        <v>215</v>
      </c>
      <c r="E5" s="315" t="s">
        <v>216</v>
      </c>
      <c r="F5" s="315" t="s">
        <v>217</v>
      </c>
      <c r="G5" s="315"/>
    </row>
    <row r="6" spans="1:7" s="142" customFormat="1" ht="51" customHeight="1">
      <c r="A6" s="313"/>
      <c r="B6" s="313"/>
      <c r="C6" s="313"/>
      <c r="D6" s="313"/>
      <c r="E6" s="315"/>
      <c r="F6" s="41" t="s">
        <v>218</v>
      </c>
      <c r="G6" s="41" t="s">
        <v>219</v>
      </c>
    </row>
    <row r="7" spans="1:7" ht="9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48.75" customHeight="1">
      <c r="A8" s="143">
        <v>750</v>
      </c>
      <c r="B8" s="143">
        <v>75011</v>
      </c>
      <c r="C8" s="144" t="s">
        <v>220</v>
      </c>
      <c r="D8" s="145">
        <v>67944</v>
      </c>
      <c r="E8" s="145">
        <v>67944</v>
      </c>
      <c r="F8" s="145">
        <v>67944</v>
      </c>
      <c r="G8" s="146"/>
    </row>
    <row r="9" spans="1:7" ht="19.5" customHeight="1">
      <c r="A9" s="338" t="s">
        <v>92</v>
      </c>
      <c r="B9" s="338"/>
      <c r="C9" s="338"/>
      <c r="D9" s="147">
        <f>SUM(D8)</f>
        <v>67944</v>
      </c>
      <c r="E9" s="147">
        <f>SUM(E8)</f>
        <v>67944</v>
      </c>
      <c r="F9" s="147">
        <f>SUM(F8)</f>
        <v>67944</v>
      </c>
      <c r="G9" s="146"/>
    </row>
    <row r="10" spans="1:7" ht="37.5" customHeight="1">
      <c r="A10" s="143">
        <v>751</v>
      </c>
      <c r="B10" s="143">
        <v>75101</v>
      </c>
      <c r="C10" s="144" t="s">
        <v>221</v>
      </c>
      <c r="D10" s="145">
        <v>2065</v>
      </c>
      <c r="E10" s="145">
        <v>2065</v>
      </c>
      <c r="F10" s="145">
        <v>2065</v>
      </c>
      <c r="G10" s="146"/>
    </row>
    <row r="11" spans="1:7" ht="19.5" customHeight="1">
      <c r="A11" s="338" t="s">
        <v>94</v>
      </c>
      <c r="B11" s="338"/>
      <c r="C11" s="338"/>
      <c r="D11" s="147">
        <f>SUM(D10)</f>
        <v>2065</v>
      </c>
      <c r="E11" s="147">
        <f>SUM(E10)</f>
        <v>2065</v>
      </c>
      <c r="F11" s="147">
        <f>SUM(F10)</f>
        <v>2065</v>
      </c>
      <c r="G11" s="146"/>
    </row>
    <row r="12" spans="1:7" ht="33.75" customHeight="1">
      <c r="A12" s="143">
        <v>754</v>
      </c>
      <c r="B12" s="143">
        <v>75414</v>
      </c>
      <c r="C12" s="144" t="s">
        <v>222</v>
      </c>
      <c r="D12" s="145">
        <v>200</v>
      </c>
      <c r="E12" s="145">
        <v>200</v>
      </c>
      <c r="F12" s="145">
        <v>200</v>
      </c>
      <c r="G12" s="146"/>
    </row>
    <row r="13" spans="1:7" ht="19.5" customHeight="1">
      <c r="A13" s="339" t="s">
        <v>30</v>
      </c>
      <c r="B13" s="339"/>
      <c r="C13" s="339"/>
      <c r="D13" s="148">
        <f>SUM(D12)</f>
        <v>200</v>
      </c>
      <c r="E13" s="148">
        <f>SUM(E12)</f>
        <v>200</v>
      </c>
      <c r="F13" s="148">
        <f>SUM(F12)</f>
        <v>200</v>
      </c>
      <c r="G13" s="149"/>
    </row>
    <row r="14" spans="1:7" ht="42" customHeight="1">
      <c r="A14" s="317">
        <v>852</v>
      </c>
      <c r="B14" s="46">
        <v>85212</v>
      </c>
      <c r="C14" s="48" t="s">
        <v>116</v>
      </c>
      <c r="D14" s="150">
        <v>4037000</v>
      </c>
      <c r="E14" s="150">
        <v>4037000</v>
      </c>
      <c r="F14" s="150">
        <v>4037000</v>
      </c>
      <c r="G14" s="149"/>
    </row>
    <row r="15" spans="1:7" ht="36" customHeight="1">
      <c r="A15" s="317"/>
      <c r="B15" s="46">
        <v>85213</v>
      </c>
      <c r="C15" s="48" t="s">
        <v>223</v>
      </c>
      <c r="D15" s="150">
        <v>5400</v>
      </c>
      <c r="E15" s="150">
        <v>5400</v>
      </c>
      <c r="F15" s="150">
        <v>5400</v>
      </c>
      <c r="G15" s="149"/>
    </row>
    <row r="16" spans="1:7" ht="21.75" customHeight="1">
      <c r="A16" s="339" t="s">
        <v>57</v>
      </c>
      <c r="B16" s="339"/>
      <c r="C16" s="339"/>
      <c r="D16" s="148">
        <f>SUM(D14:D15)</f>
        <v>4042400</v>
      </c>
      <c r="E16" s="148">
        <f>SUM(E14:E15)</f>
        <v>4042400</v>
      </c>
      <c r="F16" s="148">
        <f>SUM(F14:F15)</f>
        <v>4042400</v>
      </c>
      <c r="G16" s="149"/>
    </row>
    <row r="17" spans="1:7" ht="19.5" customHeight="1">
      <c r="A17" s="340" t="s">
        <v>6</v>
      </c>
      <c r="B17" s="340"/>
      <c r="C17" s="340"/>
      <c r="D17" s="151">
        <f>D9+D11+D13+D16</f>
        <v>4112609</v>
      </c>
      <c r="E17" s="151">
        <f>E9+E11+E13+E16</f>
        <v>4112609</v>
      </c>
      <c r="F17" s="151">
        <f>F9+F11+F13+F16</f>
        <v>4112609</v>
      </c>
      <c r="G17" s="152"/>
    </row>
    <row r="19" spans="1:3" ht="12.75">
      <c r="A19" s="153"/>
      <c r="C19" s="154"/>
    </row>
  </sheetData>
  <sheetProtection selectLockedCells="1" selectUnlockedCells="1"/>
  <mergeCells count="13">
    <mergeCell ref="A9:C9"/>
    <mergeCell ref="A11:C11"/>
    <mergeCell ref="A13:C13"/>
    <mergeCell ref="A14:A15"/>
    <mergeCell ref="A16:C16"/>
    <mergeCell ref="A17:C17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6"/>
  <sheetViews>
    <sheetView zoomScale="81" zoomScaleNormal="81" zoomScalePageLayoutView="0" workbookViewId="0" topLeftCell="A1">
      <selection activeCell="A1" sqref="A1:K61"/>
    </sheetView>
  </sheetViews>
  <sheetFormatPr defaultColWidth="9.140625" defaultRowHeight="12.75"/>
  <cols>
    <col min="1" max="1" width="4.00390625" style="113" customWidth="1"/>
    <col min="2" max="2" width="8.140625" style="113" customWidth="1"/>
    <col min="3" max="3" width="9.8515625" style="113" customWidth="1"/>
    <col min="4" max="4" width="41.57421875" style="113" customWidth="1"/>
    <col min="5" max="5" width="22.421875" style="113" customWidth="1"/>
    <col min="6" max="16384" width="9.140625" style="113" customWidth="1"/>
  </cols>
  <sheetData>
    <row r="1" ht="18.75" customHeight="1"/>
    <row r="2" ht="20.25" customHeight="1">
      <c r="D2" s="113" t="s">
        <v>224</v>
      </c>
    </row>
    <row r="3" ht="15.75" customHeight="1">
      <c r="D3" s="113" t="s">
        <v>225</v>
      </c>
    </row>
    <row r="4" ht="30" customHeight="1"/>
    <row r="5" spans="1:5" ht="78" customHeight="1">
      <c r="A5" s="341" t="s">
        <v>226</v>
      </c>
      <c r="B5" s="341"/>
      <c r="C5" s="341"/>
      <c r="D5" s="341"/>
      <c r="E5" s="341"/>
    </row>
    <row r="6" spans="4:5" ht="19.5" customHeight="1">
      <c r="D6" s="155"/>
      <c r="E6" s="155"/>
    </row>
    <row r="7" ht="19.5" customHeight="1">
      <c r="E7" s="112"/>
    </row>
    <row r="8" spans="1:5" ht="19.5" customHeight="1">
      <c r="A8" s="40" t="s">
        <v>166</v>
      </c>
      <c r="B8" s="40" t="s">
        <v>3</v>
      </c>
      <c r="C8" s="40" t="s">
        <v>66</v>
      </c>
      <c r="D8" s="40" t="s">
        <v>227</v>
      </c>
      <c r="E8" s="40" t="s">
        <v>228</v>
      </c>
    </row>
    <row r="9" spans="1:5" ht="30" customHeight="1">
      <c r="A9" s="156" t="s">
        <v>229</v>
      </c>
      <c r="B9" s="342" t="s">
        <v>230</v>
      </c>
      <c r="C9" s="342"/>
      <c r="D9" s="342"/>
      <c r="E9" s="342"/>
    </row>
    <row r="10" spans="1:5" ht="30" customHeight="1">
      <c r="A10" s="157">
        <v>1</v>
      </c>
      <c r="B10" s="158">
        <v>756</v>
      </c>
      <c r="C10" s="158">
        <v>75618</v>
      </c>
      <c r="D10" s="159" t="s">
        <v>41</v>
      </c>
      <c r="E10" s="160">
        <v>108000</v>
      </c>
    </row>
    <row r="11" spans="1:5" ht="30" customHeight="1">
      <c r="A11" s="161"/>
      <c r="B11" s="162"/>
      <c r="C11" s="162"/>
      <c r="D11" s="162"/>
      <c r="E11" s="162"/>
    </row>
    <row r="12" spans="1:5" ht="30" customHeight="1">
      <c r="A12" s="161"/>
      <c r="B12" s="162"/>
      <c r="C12" s="162"/>
      <c r="D12" s="162"/>
      <c r="E12" s="162"/>
    </row>
    <row r="13" spans="1:5" ht="30" customHeight="1">
      <c r="A13" s="161"/>
      <c r="B13" s="162"/>
      <c r="C13" s="162"/>
      <c r="D13" s="162"/>
      <c r="E13" s="162"/>
    </row>
    <row r="14" spans="1:5" ht="30" customHeight="1">
      <c r="A14" s="163"/>
      <c r="B14" s="164"/>
      <c r="C14" s="164"/>
      <c r="D14" s="164"/>
      <c r="E14" s="164"/>
    </row>
    <row r="15" spans="1:5" ht="30" customHeight="1">
      <c r="A15" s="165" t="s">
        <v>231</v>
      </c>
      <c r="B15" s="343" t="s">
        <v>232</v>
      </c>
      <c r="C15" s="343"/>
      <c r="D15" s="343"/>
      <c r="E15" s="343"/>
    </row>
    <row r="16" spans="1:5" ht="30" customHeight="1">
      <c r="A16" s="157">
        <v>1</v>
      </c>
      <c r="B16" s="158">
        <v>851</v>
      </c>
      <c r="C16" s="158">
        <v>85154</v>
      </c>
      <c r="D16" s="166" t="s">
        <v>113</v>
      </c>
      <c r="E16" s="160">
        <v>108000</v>
      </c>
    </row>
    <row r="17" spans="1:5" ht="30" customHeight="1">
      <c r="A17" s="157"/>
      <c r="B17" s="166"/>
      <c r="C17" s="166"/>
      <c r="D17" s="166"/>
      <c r="E17" s="166"/>
    </row>
    <row r="18" spans="1:5" ht="30" customHeight="1">
      <c r="A18" s="157"/>
      <c r="B18" s="166"/>
      <c r="C18" s="166"/>
      <c r="D18" s="166"/>
      <c r="E18" s="166"/>
    </row>
    <row r="19" spans="1:5" ht="30" customHeight="1">
      <c r="A19" s="161"/>
      <c r="B19" s="162"/>
      <c r="C19" s="162"/>
      <c r="D19" s="162"/>
      <c r="E19" s="162"/>
    </row>
    <row r="20" spans="1:5" ht="30" customHeight="1">
      <c r="A20" s="161"/>
      <c r="B20" s="162"/>
      <c r="C20" s="162"/>
      <c r="D20" s="162"/>
      <c r="E20" s="162"/>
    </row>
    <row r="21" spans="1:5" ht="30" customHeight="1">
      <c r="A21" s="167"/>
      <c r="B21" s="168"/>
      <c r="C21" s="168"/>
      <c r="D21" s="168"/>
      <c r="E21" s="168"/>
    </row>
    <row r="23" ht="12.75">
      <c r="A23" s="169"/>
    </row>
    <row r="24" ht="12.75">
      <c r="A24" s="153"/>
    </row>
    <row r="26" ht="12.75">
      <c r="A26" s="153"/>
    </row>
  </sheetData>
  <sheetProtection selectLockedCells="1" selectUnlockedCells="1"/>
  <mergeCells count="3">
    <mergeCell ref="A5:E5"/>
    <mergeCell ref="B9:E9"/>
    <mergeCell ref="B15:E1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4"/>
  <sheetViews>
    <sheetView zoomScale="81" zoomScaleNormal="81" zoomScalePageLayoutView="0" workbookViewId="0" topLeftCell="A1">
      <selection activeCell="A1" sqref="A1:K61"/>
    </sheetView>
  </sheetViews>
  <sheetFormatPr defaultColWidth="9.140625" defaultRowHeight="12.75"/>
  <cols>
    <col min="1" max="1" width="4.00390625" style="113" customWidth="1"/>
    <col min="2" max="2" width="8.421875" style="113" customWidth="1"/>
    <col min="3" max="3" width="10.00390625" style="113" customWidth="1"/>
    <col min="4" max="4" width="32.8515625" style="113" customWidth="1"/>
    <col min="5" max="5" width="22.421875" style="113" customWidth="1"/>
    <col min="6" max="16384" width="9.140625" style="113" customWidth="1"/>
  </cols>
  <sheetData>
    <row r="1" ht="26.25" customHeight="1"/>
    <row r="2" ht="18" customHeight="1">
      <c r="D2" s="113" t="s">
        <v>233</v>
      </c>
    </row>
    <row r="3" ht="12.75" customHeight="1">
      <c r="D3" s="113" t="s">
        <v>234</v>
      </c>
    </row>
    <row r="4" spans="1:5" ht="78" customHeight="1">
      <c r="A4" s="341" t="s">
        <v>235</v>
      </c>
      <c r="B4" s="341"/>
      <c r="C4" s="341"/>
      <c r="D4" s="341"/>
      <c r="E4" s="341"/>
    </row>
    <row r="5" spans="4:5" ht="19.5" customHeight="1">
      <c r="D5" s="155"/>
      <c r="E5" s="155"/>
    </row>
    <row r="6" ht="19.5" customHeight="1">
      <c r="E6" s="112"/>
    </row>
    <row r="7" spans="1:5" ht="19.5" customHeight="1">
      <c r="A7" s="170" t="s">
        <v>166</v>
      </c>
      <c r="B7" s="170" t="s">
        <v>3</v>
      </c>
      <c r="C7" s="170" t="s">
        <v>66</v>
      </c>
      <c r="D7" s="170" t="s">
        <v>227</v>
      </c>
      <c r="E7" s="170" t="s">
        <v>228</v>
      </c>
    </row>
    <row r="8" spans="1:5" ht="30" customHeight="1">
      <c r="A8" s="171">
        <v>1</v>
      </c>
      <c r="B8" s="172">
        <v>851</v>
      </c>
      <c r="C8" s="172">
        <v>85153</v>
      </c>
      <c r="D8" s="149" t="s">
        <v>112</v>
      </c>
      <c r="E8" s="173">
        <v>1000</v>
      </c>
    </row>
    <row r="9" spans="1:5" ht="30" customHeight="1">
      <c r="A9" s="344" t="s">
        <v>6</v>
      </c>
      <c r="B9" s="344"/>
      <c r="C9" s="344"/>
      <c r="D9" s="174"/>
      <c r="E9" s="175">
        <f>SUM(E8:E8)</f>
        <v>1000</v>
      </c>
    </row>
    <row r="11" ht="12.75">
      <c r="A11" s="169"/>
    </row>
    <row r="12" ht="12.75">
      <c r="A12" s="153"/>
    </row>
    <row r="14" ht="12.75">
      <c r="A14" s="153"/>
    </row>
  </sheetData>
  <sheetProtection selectLockedCells="1" selectUnlockedCells="1"/>
  <mergeCells count="2">
    <mergeCell ref="A4:E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83"/>
  <sheetViews>
    <sheetView zoomScale="81" zoomScaleNormal="81" zoomScalePageLayoutView="0" workbookViewId="0" topLeftCell="A121">
      <selection activeCell="K25" sqref="A1:K61"/>
    </sheetView>
  </sheetViews>
  <sheetFormatPr defaultColWidth="10.00390625" defaultRowHeight="12.75"/>
  <cols>
    <col min="1" max="1" width="4.421875" style="176" customWidth="1"/>
    <col min="2" max="2" width="5.8515625" style="176" customWidth="1"/>
    <col min="3" max="3" width="8.57421875" style="176" customWidth="1"/>
    <col min="4" max="4" width="22.00390625" style="176" customWidth="1"/>
    <col min="5" max="5" width="37.8515625" style="176" customWidth="1"/>
    <col min="6" max="6" width="14.421875" style="176" customWidth="1"/>
    <col min="7" max="7" width="15.8515625" style="176" customWidth="1"/>
    <col min="8" max="8" width="14.140625" style="176" customWidth="1"/>
    <col min="9" max="16384" width="10.00390625" style="176" customWidth="1"/>
  </cols>
  <sheetData>
    <row r="2" spans="4:8" ht="12.75">
      <c r="D2" s="176" t="s">
        <v>236</v>
      </c>
      <c r="F2" s="177" t="s">
        <v>237</v>
      </c>
      <c r="G2" s="177"/>
      <c r="H2" s="177"/>
    </row>
    <row r="3" spans="5:8" ht="12.75">
      <c r="E3" s="178"/>
      <c r="F3" s="345" t="s">
        <v>238</v>
      </c>
      <c r="G3" s="345"/>
      <c r="H3" s="345"/>
    </row>
    <row r="4" spans="1:8" ht="29.25" customHeight="1">
      <c r="A4" s="346" t="s">
        <v>239</v>
      </c>
      <c r="B4" s="346"/>
      <c r="C4" s="346"/>
      <c r="D4" s="346"/>
      <c r="E4" s="346"/>
      <c r="F4" s="346"/>
      <c r="G4" s="346"/>
      <c r="H4" s="346"/>
    </row>
    <row r="5" spans="1:8" ht="18.75">
      <c r="A5" s="179"/>
      <c r="B5" s="179"/>
      <c r="C5" s="179"/>
      <c r="D5" s="179"/>
      <c r="E5" s="179"/>
      <c r="F5" s="179"/>
      <c r="G5" s="179"/>
      <c r="H5" s="179"/>
    </row>
    <row r="6" spans="1:8" ht="12.75">
      <c r="A6" s="180"/>
      <c r="B6" s="180"/>
      <c r="C6" s="180"/>
      <c r="D6" s="180"/>
      <c r="E6" s="180"/>
      <c r="F6" s="180"/>
      <c r="G6" s="180"/>
      <c r="H6" s="180"/>
    </row>
    <row r="7" spans="1:8" ht="12.75" customHeight="1">
      <c r="A7" s="347" t="s">
        <v>166</v>
      </c>
      <c r="B7" s="347" t="s">
        <v>3</v>
      </c>
      <c r="C7" s="347" t="s">
        <v>66</v>
      </c>
      <c r="D7" s="348" t="s">
        <v>240</v>
      </c>
      <c r="E7" s="348" t="s">
        <v>241</v>
      </c>
      <c r="F7" s="348" t="s">
        <v>242</v>
      </c>
      <c r="G7" s="348"/>
      <c r="H7" s="348"/>
    </row>
    <row r="8" spans="1:8" ht="12.75">
      <c r="A8" s="347"/>
      <c r="B8" s="347"/>
      <c r="C8" s="347"/>
      <c r="D8" s="348"/>
      <c r="E8" s="348"/>
      <c r="F8" s="348"/>
      <c r="G8" s="348"/>
      <c r="H8" s="348"/>
    </row>
    <row r="9" spans="1:8" ht="12.75" customHeight="1">
      <c r="A9" s="347"/>
      <c r="B9" s="347"/>
      <c r="C9" s="347"/>
      <c r="D9" s="348"/>
      <c r="E9" s="348"/>
      <c r="F9" s="181"/>
      <c r="G9" s="348" t="s">
        <v>243</v>
      </c>
      <c r="H9" s="348"/>
    </row>
    <row r="10" spans="1:8" ht="12.75">
      <c r="A10" s="347"/>
      <c r="B10" s="347"/>
      <c r="C10" s="347"/>
      <c r="D10" s="348"/>
      <c r="E10" s="348"/>
      <c r="F10" s="181" t="s">
        <v>244</v>
      </c>
      <c r="G10" s="348"/>
      <c r="H10" s="348"/>
    </row>
    <row r="11" spans="1:8" ht="12.75">
      <c r="A11" s="347"/>
      <c r="B11" s="347"/>
      <c r="C11" s="347"/>
      <c r="D11" s="348"/>
      <c r="E11" s="348"/>
      <c r="F11" s="181" t="s">
        <v>245</v>
      </c>
      <c r="G11" s="181" t="s">
        <v>8</v>
      </c>
      <c r="H11" s="181" t="s">
        <v>10</v>
      </c>
    </row>
    <row r="12" spans="1:8" ht="12.75">
      <c r="A12" s="347"/>
      <c r="B12" s="347"/>
      <c r="C12" s="347"/>
      <c r="D12" s="348"/>
      <c r="E12" s="348"/>
      <c r="F12" s="182"/>
      <c r="G12" s="182"/>
      <c r="H12" s="182"/>
    </row>
    <row r="13" spans="1:8" ht="12.75">
      <c r="A13" s="183">
        <v>1</v>
      </c>
      <c r="B13" s="183">
        <v>2</v>
      </c>
      <c r="C13" s="183">
        <v>3</v>
      </c>
      <c r="D13" s="184">
        <v>4</v>
      </c>
      <c r="E13" s="184">
        <v>5</v>
      </c>
      <c r="F13" s="183">
        <v>6</v>
      </c>
      <c r="G13" s="183">
        <v>7</v>
      </c>
      <c r="H13" s="183">
        <v>8</v>
      </c>
    </row>
    <row r="14" spans="1:8" ht="21" customHeight="1">
      <c r="A14" s="185">
        <v>1</v>
      </c>
      <c r="B14" s="185">
        <v>600</v>
      </c>
      <c r="C14" s="186">
        <v>60016</v>
      </c>
      <c r="D14" s="187" t="s">
        <v>246</v>
      </c>
      <c r="E14" s="188" t="s">
        <v>247</v>
      </c>
      <c r="F14" s="189">
        <v>7914.6</v>
      </c>
      <c r="G14" s="190">
        <v>7914.6</v>
      </c>
      <c r="H14" s="191"/>
    </row>
    <row r="15" spans="1:8" ht="42.75" customHeight="1">
      <c r="A15" s="349">
        <v>2</v>
      </c>
      <c r="B15" s="185">
        <v>801</v>
      </c>
      <c r="C15" s="186">
        <v>80101</v>
      </c>
      <c r="D15" s="350" t="s">
        <v>248</v>
      </c>
      <c r="E15" s="188" t="s">
        <v>249</v>
      </c>
      <c r="F15" s="189">
        <v>7013.85</v>
      </c>
      <c r="G15" s="190"/>
      <c r="H15" s="191">
        <v>7013.85</v>
      </c>
    </row>
    <row r="16" spans="1:8" ht="21.75" customHeight="1">
      <c r="A16" s="349"/>
      <c r="B16" s="185">
        <v>750</v>
      </c>
      <c r="C16" s="186">
        <v>75023</v>
      </c>
      <c r="D16" s="350"/>
      <c r="E16" s="188" t="s">
        <v>250</v>
      </c>
      <c r="F16" s="189">
        <v>2000</v>
      </c>
      <c r="G16" s="190">
        <v>2000</v>
      </c>
      <c r="H16" s="191"/>
    </row>
    <row r="17" spans="1:8" ht="24.75" customHeight="1">
      <c r="A17" s="185">
        <v>3</v>
      </c>
      <c r="B17" s="185">
        <v>700</v>
      </c>
      <c r="C17" s="186">
        <v>70005</v>
      </c>
      <c r="D17" s="187" t="s">
        <v>251</v>
      </c>
      <c r="E17" s="188" t="s">
        <v>252</v>
      </c>
      <c r="F17" s="189">
        <v>7496.89</v>
      </c>
      <c r="G17" s="190">
        <v>7496.89</v>
      </c>
      <c r="H17" s="191"/>
    </row>
    <row r="18" spans="1:8" ht="18" customHeight="1">
      <c r="A18" s="185">
        <v>4</v>
      </c>
      <c r="B18" s="185">
        <v>700</v>
      </c>
      <c r="C18" s="186">
        <v>70005</v>
      </c>
      <c r="D18" s="187" t="s">
        <v>253</v>
      </c>
      <c r="E18" s="188" t="s">
        <v>254</v>
      </c>
      <c r="F18" s="189">
        <v>9805.31</v>
      </c>
      <c r="G18" s="190">
        <v>9805.31</v>
      </c>
      <c r="H18" s="191"/>
    </row>
    <row r="19" spans="1:8" ht="28.5" customHeight="1">
      <c r="A19" s="185">
        <v>5</v>
      </c>
      <c r="B19" s="185">
        <v>600</v>
      </c>
      <c r="C19" s="186">
        <v>60016</v>
      </c>
      <c r="D19" s="187" t="s">
        <v>255</v>
      </c>
      <c r="E19" s="188" t="s">
        <v>256</v>
      </c>
      <c r="F19" s="189">
        <v>6573.52</v>
      </c>
      <c r="G19" s="190">
        <v>6573.52</v>
      </c>
      <c r="H19" s="191"/>
    </row>
    <row r="20" spans="1:8" ht="18" customHeight="1">
      <c r="A20" s="185">
        <v>6</v>
      </c>
      <c r="B20" s="185">
        <v>600</v>
      </c>
      <c r="C20" s="186">
        <v>60016</v>
      </c>
      <c r="D20" s="187" t="s">
        <v>257</v>
      </c>
      <c r="E20" s="188" t="s">
        <v>258</v>
      </c>
      <c r="F20" s="189">
        <v>6815.35</v>
      </c>
      <c r="G20" s="190">
        <v>6815.35</v>
      </c>
      <c r="H20" s="191"/>
    </row>
    <row r="21" spans="1:8" ht="25.5">
      <c r="A21" s="185">
        <v>7</v>
      </c>
      <c r="B21" s="185">
        <v>600</v>
      </c>
      <c r="C21" s="186">
        <v>60016</v>
      </c>
      <c r="D21" s="187" t="s">
        <v>259</v>
      </c>
      <c r="E21" s="188" t="s">
        <v>260</v>
      </c>
      <c r="F21" s="189">
        <v>9783.33</v>
      </c>
      <c r="G21" s="190">
        <v>9783.33</v>
      </c>
      <c r="H21" s="191"/>
    </row>
    <row r="22" spans="1:8" ht="21.75" customHeight="1">
      <c r="A22" s="185">
        <v>8</v>
      </c>
      <c r="B22" s="185">
        <v>600</v>
      </c>
      <c r="C22" s="186">
        <v>60016</v>
      </c>
      <c r="D22" s="187" t="s">
        <v>261</v>
      </c>
      <c r="E22" s="188" t="s">
        <v>258</v>
      </c>
      <c r="F22" s="189">
        <v>8002.54</v>
      </c>
      <c r="G22" s="190">
        <v>8002.54</v>
      </c>
      <c r="H22" s="191"/>
    </row>
    <row r="23" spans="1:8" ht="29.25" customHeight="1">
      <c r="A23" s="185">
        <v>9</v>
      </c>
      <c r="B23" s="185">
        <v>700</v>
      </c>
      <c r="C23" s="186">
        <v>70005</v>
      </c>
      <c r="D23" s="187" t="s">
        <v>262</v>
      </c>
      <c r="E23" s="188" t="s">
        <v>263</v>
      </c>
      <c r="F23" s="189">
        <v>10992.5</v>
      </c>
      <c r="G23" s="190"/>
      <c r="H23" s="191">
        <v>10992.5</v>
      </c>
    </row>
    <row r="24" spans="1:8" ht="24.75" customHeight="1">
      <c r="A24" s="185">
        <v>10</v>
      </c>
      <c r="B24" s="185">
        <v>600</v>
      </c>
      <c r="C24" s="186">
        <v>60016</v>
      </c>
      <c r="D24" s="187" t="s">
        <v>264</v>
      </c>
      <c r="E24" s="188" t="s">
        <v>258</v>
      </c>
      <c r="F24" s="189">
        <v>7079.17</v>
      </c>
      <c r="G24" s="190">
        <v>7079.17</v>
      </c>
      <c r="H24" s="191"/>
    </row>
    <row r="25" spans="1:8" ht="25.5">
      <c r="A25" s="185">
        <v>11</v>
      </c>
      <c r="B25" s="185">
        <v>600</v>
      </c>
      <c r="C25" s="186">
        <v>60016</v>
      </c>
      <c r="D25" s="187" t="s">
        <v>265</v>
      </c>
      <c r="E25" s="188" t="s">
        <v>266</v>
      </c>
      <c r="F25" s="189">
        <v>7958.570000000001</v>
      </c>
      <c r="G25" s="190">
        <v>7958.570000000001</v>
      </c>
      <c r="H25" s="191"/>
    </row>
    <row r="26" spans="1:8" ht="28.5" customHeight="1">
      <c r="A26" s="192">
        <v>12</v>
      </c>
      <c r="B26" s="192">
        <v>600</v>
      </c>
      <c r="C26" s="193">
        <v>60016</v>
      </c>
      <c r="D26" s="194" t="s">
        <v>267</v>
      </c>
      <c r="E26" s="195" t="s">
        <v>268</v>
      </c>
      <c r="F26" s="196">
        <v>20116.28</v>
      </c>
      <c r="G26" s="197">
        <v>20116.28</v>
      </c>
      <c r="H26" s="198"/>
    </row>
    <row r="27" spans="1:8" ht="20.25" customHeight="1">
      <c r="A27" s="185">
        <v>13</v>
      </c>
      <c r="B27" s="185">
        <v>600</v>
      </c>
      <c r="C27" s="186">
        <v>60016</v>
      </c>
      <c r="D27" s="187" t="s">
        <v>269</v>
      </c>
      <c r="E27" s="188" t="s">
        <v>258</v>
      </c>
      <c r="F27" s="189">
        <v>8244.38</v>
      </c>
      <c r="G27" s="190">
        <v>8244.38</v>
      </c>
      <c r="H27" s="191"/>
    </row>
    <row r="28" spans="1:8" ht="19.5" customHeight="1">
      <c r="A28" s="185">
        <v>14</v>
      </c>
      <c r="B28" s="185">
        <v>600</v>
      </c>
      <c r="C28" s="186">
        <v>60016</v>
      </c>
      <c r="D28" s="187" t="s">
        <v>270</v>
      </c>
      <c r="E28" s="188" t="s">
        <v>258</v>
      </c>
      <c r="F28" s="199">
        <v>7606.81</v>
      </c>
      <c r="G28" s="199">
        <v>7606.81</v>
      </c>
      <c r="H28" s="200"/>
    </row>
    <row r="29" spans="1:8" ht="22.5" customHeight="1">
      <c r="A29" s="185">
        <v>15</v>
      </c>
      <c r="B29" s="185">
        <v>600</v>
      </c>
      <c r="C29" s="186">
        <v>60016</v>
      </c>
      <c r="D29" s="187" t="s">
        <v>271</v>
      </c>
      <c r="E29" s="188" t="s">
        <v>272</v>
      </c>
      <c r="F29" s="189">
        <v>6771.38</v>
      </c>
      <c r="G29" s="190">
        <v>6771.38</v>
      </c>
      <c r="H29" s="191"/>
    </row>
    <row r="30" spans="1:8" ht="26.25" customHeight="1">
      <c r="A30" s="192">
        <v>16</v>
      </c>
      <c r="B30" s="192">
        <v>600</v>
      </c>
      <c r="C30" s="193">
        <v>60016</v>
      </c>
      <c r="D30" s="194" t="s">
        <v>273</v>
      </c>
      <c r="E30" s="195" t="s">
        <v>274</v>
      </c>
      <c r="F30" s="196">
        <v>13125.05</v>
      </c>
      <c r="G30" s="197">
        <v>13125.05</v>
      </c>
      <c r="H30" s="198"/>
    </row>
    <row r="31" spans="1:8" ht="25.5" customHeight="1">
      <c r="A31" s="185">
        <v>17</v>
      </c>
      <c r="B31" s="185">
        <v>600</v>
      </c>
      <c r="C31" s="186">
        <v>60016</v>
      </c>
      <c r="D31" s="187" t="s">
        <v>275</v>
      </c>
      <c r="E31" s="188" t="s">
        <v>258</v>
      </c>
      <c r="F31" s="189">
        <v>10860.59</v>
      </c>
      <c r="G31" s="190">
        <v>10860.59</v>
      </c>
      <c r="H31" s="191"/>
    </row>
    <row r="32" spans="1:8" ht="25.5" customHeight="1">
      <c r="A32" s="185">
        <v>18</v>
      </c>
      <c r="B32" s="185">
        <v>600</v>
      </c>
      <c r="C32" s="186">
        <v>60016</v>
      </c>
      <c r="D32" s="187" t="s">
        <v>276</v>
      </c>
      <c r="E32" s="188" t="s">
        <v>258</v>
      </c>
      <c r="F32" s="189">
        <v>6529.55</v>
      </c>
      <c r="G32" s="190">
        <v>6529.55</v>
      </c>
      <c r="H32" s="191"/>
    </row>
    <row r="33" spans="1:8" ht="34.5" customHeight="1">
      <c r="A33" s="185">
        <v>19</v>
      </c>
      <c r="B33" s="185">
        <v>600</v>
      </c>
      <c r="C33" s="186">
        <v>60016</v>
      </c>
      <c r="D33" s="187" t="s">
        <v>277</v>
      </c>
      <c r="E33" s="188" t="s">
        <v>278</v>
      </c>
      <c r="F33" s="189">
        <v>8947.9</v>
      </c>
      <c r="G33" s="190">
        <v>8947.9</v>
      </c>
      <c r="H33" s="191"/>
    </row>
    <row r="34" spans="1:8" ht="32.25" customHeight="1">
      <c r="A34" s="185">
        <v>20</v>
      </c>
      <c r="B34" s="185">
        <v>600</v>
      </c>
      <c r="C34" s="186">
        <v>60016</v>
      </c>
      <c r="D34" s="187" t="s">
        <v>279</v>
      </c>
      <c r="E34" s="201" t="s">
        <v>280</v>
      </c>
      <c r="F34" s="189">
        <v>8156.44</v>
      </c>
      <c r="G34" s="190">
        <v>8156.44</v>
      </c>
      <c r="H34" s="191"/>
    </row>
    <row r="35" spans="1:8" ht="33.75" customHeight="1">
      <c r="A35" s="185">
        <v>21</v>
      </c>
      <c r="B35" s="185">
        <v>600</v>
      </c>
      <c r="C35" s="186">
        <v>60016</v>
      </c>
      <c r="D35" s="187" t="s">
        <v>281</v>
      </c>
      <c r="E35" s="188" t="s">
        <v>258</v>
      </c>
      <c r="F35" s="189">
        <v>6529.55</v>
      </c>
      <c r="G35" s="190">
        <v>6529.55</v>
      </c>
      <c r="H35" s="191"/>
    </row>
    <row r="36" spans="1:8" ht="33" customHeight="1">
      <c r="A36" s="185">
        <v>22</v>
      </c>
      <c r="B36" s="185">
        <v>600</v>
      </c>
      <c r="C36" s="186">
        <v>60016</v>
      </c>
      <c r="D36" s="187" t="s">
        <v>282</v>
      </c>
      <c r="E36" s="188" t="s">
        <v>283</v>
      </c>
      <c r="F36" s="189">
        <v>7145.13</v>
      </c>
      <c r="G36" s="190">
        <v>7145.13</v>
      </c>
      <c r="H36" s="191"/>
    </row>
    <row r="37" spans="1:8" ht="28.5" customHeight="1">
      <c r="A37" s="185">
        <v>23</v>
      </c>
      <c r="B37" s="185">
        <v>600</v>
      </c>
      <c r="C37" s="186">
        <v>60016</v>
      </c>
      <c r="D37" s="187" t="s">
        <v>284</v>
      </c>
      <c r="E37" s="188" t="s">
        <v>258</v>
      </c>
      <c r="F37" s="189">
        <v>8640.11</v>
      </c>
      <c r="G37" s="190">
        <v>8640.11</v>
      </c>
      <c r="H37" s="191"/>
    </row>
    <row r="38" spans="1:8" ht="26.25" customHeight="1">
      <c r="A38" s="185">
        <v>24</v>
      </c>
      <c r="B38" s="185">
        <v>600</v>
      </c>
      <c r="C38" s="186">
        <v>60016</v>
      </c>
      <c r="D38" s="187" t="s">
        <v>285</v>
      </c>
      <c r="E38" s="202" t="s">
        <v>258</v>
      </c>
      <c r="F38" s="203">
        <v>9607.45</v>
      </c>
      <c r="G38" s="199">
        <v>9607.45</v>
      </c>
      <c r="H38" s="191"/>
    </row>
    <row r="39" spans="1:8" ht="29.25" customHeight="1">
      <c r="A39" s="185">
        <v>25</v>
      </c>
      <c r="B39" s="185">
        <v>600</v>
      </c>
      <c r="C39" s="186">
        <v>60016</v>
      </c>
      <c r="D39" s="187" t="s">
        <v>286</v>
      </c>
      <c r="E39" s="188" t="s">
        <v>287</v>
      </c>
      <c r="F39" s="189">
        <v>9343.63</v>
      </c>
      <c r="G39" s="190">
        <v>9343.63</v>
      </c>
      <c r="H39" s="191"/>
    </row>
    <row r="40" spans="1:8" ht="28.5" customHeight="1">
      <c r="A40" s="185">
        <v>26</v>
      </c>
      <c r="B40" s="185">
        <v>600</v>
      </c>
      <c r="C40" s="186">
        <v>60016</v>
      </c>
      <c r="D40" s="187" t="s">
        <v>288</v>
      </c>
      <c r="E40" s="188" t="s">
        <v>289</v>
      </c>
      <c r="F40" s="189">
        <v>7958.570000000001</v>
      </c>
      <c r="G40" s="190">
        <v>7958.570000000001</v>
      </c>
      <c r="H40" s="191"/>
    </row>
    <row r="41" spans="1:8" ht="36.75" customHeight="1">
      <c r="A41" s="185">
        <v>27</v>
      </c>
      <c r="B41" s="185">
        <v>600</v>
      </c>
      <c r="C41" s="186">
        <v>60016</v>
      </c>
      <c r="D41" s="187" t="s">
        <v>290</v>
      </c>
      <c r="E41" s="188" t="s">
        <v>291</v>
      </c>
      <c r="F41" s="203">
        <v>9475.54</v>
      </c>
      <c r="G41" s="199">
        <v>9475.54</v>
      </c>
      <c r="H41" s="191"/>
    </row>
    <row r="42" spans="1:8" ht="42" customHeight="1">
      <c r="A42" s="185">
        <v>28</v>
      </c>
      <c r="B42" s="185">
        <v>700</v>
      </c>
      <c r="C42" s="186">
        <v>70005</v>
      </c>
      <c r="D42" s="187" t="s">
        <v>292</v>
      </c>
      <c r="E42" s="188" t="s">
        <v>293</v>
      </c>
      <c r="F42" s="189">
        <v>10816.62</v>
      </c>
      <c r="G42" s="190"/>
      <c r="H42" s="191">
        <v>10816.62</v>
      </c>
    </row>
    <row r="43" spans="1:8" ht="41.25" customHeight="1">
      <c r="A43" s="204">
        <v>29</v>
      </c>
      <c r="B43" s="204">
        <v>600</v>
      </c>
      <c r="C43" s="205">
        <v>60016</v>
      </c>
      <c r="D43" s="187" t="s">
        <v>294</v>
      </c>
      <c r="E43" s="188" t="s">
        <v>258</v>
      </c>
      <c r="F43" s="189">
        <v>5716.1</v>
      </c>
      <c r="G43" s="190">
        <v>5716.1</v>
      </c>
      <c r="H43" s="191"/>
    </row>
    <row r="44" spans="1:8" ht="38.25" customHeight="1">
      <c r="A44" s="185">
        <v>30</v>
      </c>
      <c r="B44" s="185">
        <v>600</v>
      </c>
      <c r="C44" s="185">
        <v>60016</v>
      </c>
      <c r="D44" s="206" t="s">
        <v>295</v>
      </c>
      <c r="E44" s="188" t="s">
        <v>247</v>
      </c>
      <c r="F44" s="189">
        <v>6639.47</v>
      </c>
      <c r="G44" s="190">
        <v>6639.47</v>
      </c>
      <c r="H44" s="191"/>
    </row>
    <row r="45" spans="1:8" ht="42" customHeight="1">
      <c r="A45" s="207">
        <v>31</v>
      </c>
      <c r="B45" s="207">
        <v>600</v>
      </c>
      <c r="C45" s="208">
        <v>60016</v>
      </c>
      <c r="D45" s="187" t="s">
        <v>296</v>
      </c>
      <c r="E45" s="188" t="s">
        <v>297</v>
      </c>
      <c r="F45" s="189">
        <v>9277.67</v>
      </c>
      <c r="G45" s="190">
        <v>9277.67</v>
      </c>
      <c r="H45" s="191"/>
    </row>
    <row r="46" spans="1:8" ht="36.75" customHeight="1">
      <c r="A46" s="185">
        <v>32</v>
      </c>
      <c r="B46" s="185">
        <v>600</v>
      </c>
      <c r="C46" s="186">
        <v>60016</v>
      </c>
      <c r="D46" s="187" t="s">
        <v>298</v>
      </c>
      <c r="E46" s="188" t="s">
        <v>247</v>
      </c>
      <c r="F46" s="189">
        <v>10245.01</v>
      </c>
      <c r="G46" s="190">
        <v>10245.01</v>
      </c>
      <c r="H46" s="191"/>
    </row>
    <row r="47" spans="1:8" ht="42.75" customHeight="1">
      <c r="A47" s="185">
        <v>33</v>
      </c>
      <c r="B47" s="185">
        <v>600</v>
      </c>
      <c r="C47" s="186">
        <v>60016</v>
      </c>
      <c r="D47" s="187" t="s">
        <v>299</v>
      </c>
      <c r="E47" s="188" t="s">
        <v>247</v>
      </c>
      <c r="F47" s="189">
        <v>6353.67</v>
      </c>
      <c r="G47" s="190">
        <v>6353.67</v>
      </c>
      <c r="H47" s="191"/>
    </row>
    <row r="48" spans="1:8" ht="31.5" customHeight="1">
      <c r="A48" s="185">
        <v>34</v>
      </c>
      <c r="B48" s="185">
        <v>600</v>
      </c>
      <c r="C48" s="186">
        <v>60016</v>
      </c>
      <c r="D48" s="187" t="s">
        <v>300</v>
      </c>
      <c r="E48" s="188" t="s">
        <v>301</v>
      </c>
      <c r="F48" s="189">
        <v>8266.36</v>
      </c>
      <c r="G48" s="199">
        <v>8266.36</v>
      </c>
      <c r="H48" s="191"/>
    </row>
    <row r="49" spans="1:8" ht="28.5" customHeight="1">
      <c r="A49" s="351">
        <v>35</v>
      </c>
      <c r="B49" s="185">
        <v>600</v>
      </c>
      <c r="C49" s="185">
        <v>60016</v>
      </c>
      <c r="D49" s="350" t="s">
        <v>302</v>
      </c>
      <c r="E49" s="188" t="s">
        <v>247</v>
      </c>
      <c r="F49" s="190">
        <v>6000</v>
      </c>
      <c r="G49" s="190">
        <v>6000</v>
      </c>
      <c r="H49" s="210"/>
    </row>
    <row r="50" spans="1:8" ht="28.5" customHeight="1">
      <c r="A50" s="351"/>
      <c r="B50" s="185">
        <v>801</v>
      </c>
      <c r="C50" s="185">
        <v>80101</v>
      </c>
      <c r="D50" s="350"/>
      <c r="E50" s="188" t="s">
        <v>303</v>
      </c>
      <c r="F50" s="190">
        <v>2134.45</v>
      </c>
      <c r="G50" s="190"/>
      <c r="H50" s="210">
        <v>2134.45</v>
      </c>
    </row>
    <row r="51" spans="1:8" ht="17.25" customHeight="1">
      <c r="A51" s="185">
        <v>36</v>
      </c>
      <c r="B51" s="185">
        <v>600</v>
      </c>
      <c r="C51" s="186">
        <v>60016</v>
      </c>
      <c r="D51" s="187" t="s">
        <v>304</v>
      </c>
      <c r="E51" s="188" t="s">
        <v>305</v>
      </c>
      <c r="F51" s="189">
        <v>6177.79</v>
      </c>
      <c r="G51" s="190">
        <v>6177.79</v>
      </c>
      <c r="H51" s="191"/>
    </row>
    <row r="52" spans="1:8" ht="24">
      <c r="A52" s="185">
        <v>37</v>
      </c>
      <c r="B52" s="185">
        <v>600</v>
      </c>
      <c r="C52" s="186">
        <v>60016</v>
      </c>
      <c r="D52" s="187" t="s">
        <v>306</v>
      </c>
      <c r="E52" s="201" t="s">
        <v>307</v>
      </c>
      <c r="F52" s="189">
        <v>9739.36</v>
      </c>
      <c r="G52" s="190">
        <v>9739.36</v>
      </c>
      <c r="H52" s="191"/>
    </row>
    <row r="53" spans="1:8" ht="35.25" customHeight="1">
      <c r="A53" s="185">
        <v>38</v>
      </c>
      <c r="B53" s="185">
        <v>700</v>
      </c>
      <c r="C53" s="186">
        <v>70005</v>
      </c>
      <c r="D53" s="187" t="s">
        <v>308</v>
      </c>
      <c r="E53" s="188" t="s">
        <v>309</v>
      </c>
      <c r="F53" s="189">
        <v>9981.19</v>
      </c>
      <c r="G53" s="190"/>
      <c r="H53" s="191">
        <v>9981.19</v>
      </c>
    </row>
    <row r="54" spans="1:8" ht="33.75" customHeight="1">
      <c r="A54" s="185">
        <v>39</v>
      </c>
      <c r="B54" s="185">
        <v>700</v>
      </c>
      <c r="C54" s="186">
        <v>70005</v>
      </c>
      <c r="D54" s="187" t="s">
        <v>310</v>
      </c>
      <c r="E54" s="188" t="s">
        <v>311</v>
      </c>
      <c r="F54" s="189">
        <v>9057.82</v>
      </c>
      <c r="G54" s="190">
        <v>9057.82</v>
      </c>
      <c r="H54" s="191"/>
    </row>
    <row r="55" spans="1:8" ht="32.25" customHeight="1">
      <c r="A55" s="185">
        <v>40</v>
      </c>
      <c r="B55" s="185">
        <v>700</v>
      </c>
      <c r="C55" s="186">
        <v>70005</v>
      </c>
      <c r="D55" s="187" t="s">
        <v>312</v>
      </c>
      <c r="E55" s="188" t="s">
        <v>313</v>
      </c>
      <c r="F55" s="203">
        <v>7342.99</v>
      </c>
      <c r="G55" s="199">
        <v>7342.99</v>
      </c>
      <c r="H55" s="191"/>
    </row>
    <row r="56" spans="1:8" ht="25.5">
      <c r="A56" s="192">
        <v>41</v>
      </c>
      <c r="B56" s="192">
        <v>600</v>
      </c>
      <c r="C56" s="193">
        <v>60016</v>
      </c>
      <c r="D56" s="194" t="s">
        <v>314</v>
      </c>
      <c r="E56" s="195" t="s">
        <v>315</v>
      </c>
      <c r="F56" s="196">
        <v>10574.79</v>
      </c>
      <c r="G56" s="197">
        <v>10574.79</v>
      </c>
      <c r="H56" s="198"/>
    </row>
    <row r="57" spans="1:8" ht="21.75" customHeight="1">
      <c r="A57" s="192">
        <v>42</v>
      </c>
      <c r="B57" s="192">
        <v>600</v>
      </c>
      <c r="C57" s="193">
        <v>60016</v>
      </c>
      <c r="D57" s="194" t="s">
        <v>316</v>
      </c>
      <c r="E57" s="195" t="s">
        <v>317</v>
      </c>
      <c r="F57" s="211">
        <v>7079.17</v>
      </c>
      <c r="G57" s="212">
        <v>7079.17</v>
      </c>
      <c r="H57" s="198"/>
    </row>
    <row r="58" spans="1:8" ht="21" customHeight="1">
      <c r="A58" s="185">
        <v>43</v>
      </c>
      <c r="B58" s="185">
        <v>600</v>
      </c>
      <c r="C58" s="186">
        <v>60016</v>
      </c>
      <c r="D58" s="187" t="s">
        <v>318</v>
      </c>
      <c r="E58" s="188" t="s">
        <v>319</v>
      </c>
      <c r="F58" s="189">
        <v>15477.44</v>
      </c>
      <c r="G58" s="190">
        <v>15477.44</v>
      </c>
      <c r="H58" s="191"/>
    </row>
    <row r="59" spans="1:8" ht="37.5" customHeight="1">
      <c r="A59" s="209">
        <v>44</v>
      </c>
      <c r="B59" s="185">
        <v>801</v>
      </c>
      <c r="C59" s="185">
        <v>80101</v>
      </c>
      <c r="D59" s="213" t="s">
        <v>320</v>
      </c>
      <c r="E59" s="214" t="s">
        <v>321</v>
      </c>
      <c r="F59" s="190">
        <v>10069.13</v>
      </c>
      <c r="G59" s="190"/>
      <c r="H59" s="191">
        <v>10069.13</v>
      </c>
    </row>
    <row r="60" spans="1:8" ht="25.5" customHeight="1">
      <c r="A60" s="352">
        <v>45</v>
      </c>
      <c r="B60" s="192">
        <v>600</v>
      </c>
      <c r="C60" s="192">
        <v>60016</v>
      </c>
      <c r="D60" s="353" t="s">
        <v>322</v>
      </c>
      <c r="E60" s="195" t="s">
        <v>258</v>
      </c>
      <c r="F60" s="197">
        <v>4925.28</v>
      </c>
      <c r="G60" s="197">
        <v>4925.28</v>
      </c>
      <c r="H60" s="198"/>
    </row>
    <row r="61" spans="1:8" ht="30" customHeight="1">
      <c r="A61" s="352"/>
      <c r="B61" s="192">
        <v>801</v>
      </c>
      <c r="C61" s="192">
        <v>80101</v>
      </c>
      <c r="D61" s="353"/>
      <c r="E61" s="195" t="s">
        <v>323</v>
      </c>
      <c r="F61" s="197">
        <v>2000</v>
      </c>
      <c r="G61" s="197"/>
      <c r="H61" s="198">
        <v>2000</v>
      </c>
    </row>
    <row r="62" spans="1:8" ht="23.25" customHeight="1">
      <c r="A62" s="209">
        <v>46</v>
      </c>
      <c r="B62" s="185">
        <v>600</v>
      </c>
      <c r="C62" s="186">
        <v>60016</v>
      </c>
      <c r="D62" s="213" t="s">
        <v>324</v>
      </c>
      <c r="E62" s="188" t="s">
        <v>325</v>
      </c>
      <c r="F62" s="189">
        <v>10157.07</v>
      </c>
      <c r="G62" s="190">
        <v>10157.07</v>
      </c>
      <c r="H62" s="215"/>
    </row>
    <row r="63" spans="1:8" ht="32.25" customHeight="1">
      <c r="A63" s="185">
        <v>47</v>
      </c>
      <c r="B63" s="185">
        <v>700</v>
      </c>
      <c r="C63" s="186">
        <v>70005</v>
      </c>
      <c r="D63" s="187" t="s">
        <v>326</v>
      </c>
      <c r="E63" s="188" t="s">
        <v>327</v>
      </c>
      <c r="F63" s="189">
        <v>11300.29</v>
      </c>
      <c r="G63" s="190">
        <v>11300.29</v>
      </c>
      <c r="H63" s="191"/>
    </row>
    <row r="64" spans="1:8" ht="28.5" customHeight="1">
      <c r="A64" s="209">
        <v>48</v>
      </c>
      <c r="B64" s="185">
        <v>801</v>
      </c>
      <c r="C64" s="186">
        <v>80101</v>
      </c>
      <c r="D64" s="213" t="s">
        <v>328</v>
      </c>
      <c r="E64" s="188" t="s">
        <v>329</v>
      </c>
      <c r="F64" s="189">
        <v>10398.91</v>
      </c>
      <c r="G64" s="216"/>
      <c r="H64" s="191">
        <v>10398.91</v>
      </c>
    </row>
    <row r="65" spans="1:8" ht="27" customHeight="1">
      <c r="A65" s="185">
        <v>49</v>
      </c>
      <c r="B65" s="185">
        <v>600</v>
      </c>
      <c r="C65" s="186">
        <v>60016</v>
      </c>
      <c r="D65" s="187" t="s">
        <v>330</v>
      </c>
      <c r="E65" s="188" t="s">
        <v>305</v>
      </c>
      <c r="F65" s="189">
        <v>7013.22</v>
      </c>
      <c r="G65" s="190">
        <v>7013.22</v>
      </c>
      <c r="H65" s="191"/>
    </row>
    <row r="66" spans="1:8" ht="29.25" customHeight="1">
      <c r="A66" s="204">
        <v>50</v>
      </c>
      <c r="B66" s="204">
        <v>700</v>
      </c>
      <c r="C66" s="205">
        <v>70005</v>
      </c>
      <c r="D66" s="217" t="s">
        <v>331</v>
      </c>
      <c r="E66" s="218" t="s">
        <v>332</v>
      </c>
      <c r="F66" s="219">
        <v>11937.86</v>
      </c>
      <c r="G66" s="220">
        <v>11937.86</v>
      </c>
      <c r="H66" s="191"/>
    </row>
    <row r="67" spans="1:8" ht="27" customHeight="1">
      <c r="A67" s="209">
        <v>51</v>
      </c>
      <c r="B67" s="185">
        <v>600</v>
      </c>
      <c r="C67" s="185">
        <v>60016</v>
      </c>
      <c r="D67" s="213" t="s">
        <v>333</v>
      </c>
      <c r="E67" s="188" t="s">
        <v>334</v>
      </c>
      <c r="F67" s="190">
        <v>11674.04</v>
      </c>
      <c r="G67" s="190"/>
      <c r="H67" s="221">
        <v>11674.04</v>
      </c>
    </row>
    <row r="68" spans="1:8" ht="15" customHeight="1">
      <c r="A68" s="222">
        <v>52</v>
      </c>
      <c r="B68" s="207">
        <v>700</v>
      </c>
      <c r="C68" s="207">
        <v>70005</v>
      </c>
      <c r="D68" s="223" t="s">
        <v>335</v>
      </c>
      <c r="E68" s="224" t="s">
        <v>336</v>
      </c>
      <c r="F68" s="225">
        <v>14246.28</v>
      </c>
      <c r="G68" s="225"/>
      <c r="H68" s="221">
        <v>14246.28</v>
      </c>
    </row>
    <row r="69" spans="1:8" ht="15" customHeight="1">
      <c r="A69" s="222">
        <v>53</v>
      </c>
      <c r="B69" s="207">
        <v>921</v>
      </c>
      <c r="C69" s="207">
        <v>92109</v>
      </c>
      <c r="D69" s="223" t="s">
        <v>337</v>
      </c>
      <c r="E69" s="224" t="s">
        <v>338</v>
      </c>
      <c r="F69" s="226">
        <v>12795.27</v>
      </c>
      <c r="G69" s="225">
        <v>12795.27</v>
      </c>
      <c r="H69" s="221"/>
    </row>
    <row r="70" spans="1:8" ht="13.5">
      <c r="A70" s="354" t="s">
        <v>6</v>
      </c>
      <c r="B70" s="354"/>
      <c r="C70" s="354"/>
      <c r="D70" s="354"/>
      <c r="E70" s="227"/>
      <c r="F70" s="228">
        <f>SUM(F14:F69)</f>
        <v>487891.2399999999</v>
      </c>
      <c r="G70" s="228">
        <f>SUM(G14:G69)</f>
        <v>398564.27</v>
      </c>
      <c r="H70" s="229">
        <f>SUM(H14:H68)</f>
        <v>89326.97</v>
      </c>
    </row>
    <row r="71" spans="1:7" ht="15">
      <c r="A71" s="230"/>
      <c r="B71" s="231"/>
      <c r="C71" s="231"/>
      <c r="E71" s="230"/>
      <c r="F71" s="232"/>
      <c r="G71" s="232"/>
    </row>
    <row r="72" spans="1:7" ht="15">
      <c r="A72" s="230" t="s">
        <v>339</v>
      </c>
      <c r="B72" s="230"/>
      <c r="C72" s="230"/>
      <c r="D72" s="233"/>
      <c r="E72" s="230" t="s">
        <v>340</v>
      </c>
      <c r="F72" s="232"/>
      <c r="G72" s="233"/>
    </row>
    <row r="73" spans="1:7" ht="15">
      <c r="A73" s="234" t="s">
        <v>341</v>
      </c>
      <c r="B73" s="235"/>
      <c r="C73" s="235"/>
      <c r="D73" s="236"/>
      <c r="E73" s="237" t="s">
        <v>342</v>
      </c>
      <c r="F73" s="232"/>
      <c r="G73" s="233"/>
    </row>
    <row r="74" spans="1:7" ht="15">
      <c r="A74" s="234" t="s">
        <v>343</v>
      </c>
      <c r="B74" s="235"/>
      <c r="C74" s="235"/>
      <c r="D74" s="238"/>
      <c r="E74" s="237" t="s">
        <v>344</v>
      </c>
      <c r="F74" s="232"/>
      <c r="G74" s="239"/>
    </row>
    <row r="75" spans="1:7" ht="15">
      <c r="A75" s="240" t="s">
        <v>345</v>
      </c>
      <c r="B75" s="241"/>
      <c r="C75" s="241"/>
      <c r="D75" s="236"/>
      <c r="E75" s="241" t="s">
        <v>346</v>
      </c>
      <c r="G75" s="233"/>
    </row>
    <row r="76" spans="1:7" ht="15">
      <c r="A76" s="240" t="s">
        <v>347</v>
      </c>
      <c r="B76" s="241"/>
      <c r="C76" s="241"/>
      <c r="D76" s="236"/>
      <c r="E76" s="242"/>
      <c r="G76" s="233"/>
    </row>
    <row r="77" spans="1:5" ht="15">
      <c r="A77" s="230" t="s">
        <v>348</v>
      </c>
      <c r="B77" s="230"/>
      <c r="C77" s="230"/>
      <c r="D77" s="230"/>
      <c r="E77" s="243" t="s">
        <v>349</v>
      </c>
    </row>
    <row r="78" spans="1:4" ht="15">
      <c r="A78" s="230"/>
      <c r="B78" s="230"/>
      <c r="C78" s="230"/>
      <c r="D78" s="233"/>
    </row>
    <row r="79" spans="1:5" ht="15">
      <c r="A79" s="230"/>
      <c r="B79" s="230"/>
      <c r="C79" s="230"/>
      <c r="D79" s="233"/>
      <c r="E79" s="244"/>
    </row>
    <row r="80" spans="1:5" ht="24.75" customHeight="1">
      <c r="A80" s="230"/>
      <c r="B80" s="230"/>
      <c r="C80" s="230"/>
      <c r="D80" s="233"/>
      <c r="E80" s="244"/>
    </row>
    <row r="81" s="37" customFormat="1" ht="12.75">
      <c r="E81" s="114"/>
    </row>
    <row r="82" spans="1:4" ht="15">
      <c r="A82" s="230"/>
      <c r="B82" s="230"/>
      <c r="C82" s="230"/>
      <c r="D82" s="239"/>
    </row>
    <row r="83" ht="14.25">
      <c r="D83" s="245"/>
    </row>
  </sheetData>
  <sheetProtection selectLockedCells="1" selectUnlockedCells="1"/>
  <mergeCells count="16">
    <mergeCell ref="A70:D70"/>
    <mergeCell ref="A15:A16"/>
    <mergeCell ref="D15:D16"/>
    <mergeCell ref="A49:A50"/>
    <mergeCell ref="D49:D50"/>
    <mergeCell ref="A60:A61"/>
    <mergeCell ref="D60:D61"/>
    <mergeCell ref="F3:H3"/>
    <mergeCell ref="A4:H4"/>
    <mergeCell ref="A7:A12"/>
    <mergeCell ref="B7:B12"/>
    <mergeCell ref="C7:C12"/>
    <mergeCell ref="D7:D12"/>
    <mergeCell ref="E7:E12"/>
    <mergeCell ref="F7:H8"/>
    <mergeCell ref="G9:H1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2011-12-30T07:46:34Z</cp:lastPrinted>
  <dcterms:modified xsi:type="dcterms:W3CDTF">2011-12-30T07:46:39Z</dcterms:modified>
  <cp:category/>
  <cp:version/>
  <cp:contentType/>
  <cp:contentStatus/>
</cp:coreProperties>
</file>