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5"/>
  </bookViews>
  <sheets>
    <sheet name="Arkusz7" sheetId="1" r:id="rId1"/>
    <sheet name="Arkusz4" sheetId="2" r:id="rId2"/>
    <sheet name="Arkusz5" sheetId="3" r:id="rId3"/>
    <sheet name="Arkusz9" sheetId="4" r:id="rId4"/>
    <sheet name="Arkusz6" sheetId="5" r:id="rId5"/>
    <sheet name="Arkusz11" sheetId="6" r:id="rId6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<sst xmlns="http://schemas.openxmlformats.org/spreadsheetml/2006/main" count="304" uniqueCount="185">
  <si>
    <t>Załącznik Nr 1 do Uchwały Rady Gminy Gostynin                                    Nr 101/XIII /2011 z dnia 27 października 2011r.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</si>
  <si>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</si>
  <si>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</si>
  <si>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</si>
  <si>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</si>
  <si>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</si>
  <si>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</si>
  <si>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</si>
  <si>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</si>
  <si>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</si>
  <si>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</si>
  <si>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</si>
  <si>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</si>
  <si>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</si>
  <si>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Pomoc społeczna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</si>
  <si>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</si>
  <si>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</si>
  <si>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Pozostałe zadania w zakresie polityki społecznej</t>
  </si>
  <si>
    <t>Dotacje celowe w ramach programów finansowanych z udziałem środków europejskich oraz środków o których mowa w art. 5 ust. 1 pkt 3 oraz ust. 3 pkt 5 i 6  ustawy. Lub płatności w ramach budżetu środków europejskich</t>
  </si>
  <si>
    <t>Dochody ogółem</t>
  </si>
  <si>
    <t>Załącznik Nr 2 do Uchwały Rady Gminy Gostynin</t>
  </si>
  <si>
    <t>Nr 101/XIII/2011 z dnia 27 października 2011r.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</si>
  <si>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</si>
  <si>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2011r.</t>
  </si>
  <si>
    <t>Rozdział</t>
  </si>
  <si>
    <t>Nazwa działu i rozdziału</t>
  </si>
  <si>
    <t xml:space="preserve"> Po zmianie</t>
  </si>
  <si>
    <t>O10</t>
  </si>
  <si>
    <t>Rolnictwo i łowiectwo</t>
  </si>
  <si>
    <t>O1010</t>
  </si>
  <si>
    <t>Infrastruktura wodociągowa i sanitacyjna wsi</t>
  </si>
  <si>
    <t>Wytwarzanie i zaopatrywanie w energię elektryczną, gaz i wodę</t>
  </si>
  <si>
    <t>Dostarczanie wody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</si>
  <si>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</si>
  <si>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</si>
  <si>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</si>
  <si>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</si>
  <si>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</si>
  <si>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 xml:space="preserve">Plany zagospodarowania przestrzennego </t>
  </si>
  <si>
    <t>Administracja publiczna</t>
  </si>
  <si>
    <t>Urzędy gmin (miast i miast na prawach powiatu)</t>
  </si>
  <si>
    <t xml:space="preserve">Oświata i wychowanie </t>
  </si>
  <si>
    <t>Szkoły podstawowe</t>
  </si>
  <si>
    <t xml:space="preserve">Pomoc społeczna </t>
  </si>
  <si>
    <t>Domy pomocy społecznej</t>
  </si>
  <si>
    <t>Składki na ubezpieczenie zdrowotne opłacane za osoby pobierające niektóre świadczenia z pomocy społecznej, niektóre świadczenia rodzinne oraz za osoby uczestniczące w zajęciach w centrum integracji społecznej</t>
  </si>
  <si>
    <t>Pozostała działalność</t>
  </si>
  <si>
    <t>Gospodarka komunalna i ochrona środowiska</t>
  </si>
  <si>
    <t>Oczyszczanie miast i wsi</t>
  </si>
  <si>
    <t>Oświetlenie ulic, placów i dróg</t>
  </si>
  <si>
    <t>Wydatki ogółem</t>
  </si>
  <si>
    <t>Załącznik Nr 2a  do Uchwały Rady Gminy Gostynin                Nr 101/XIII/2011  z dnia 27 października 2011r.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</si>
  <si>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</si>
  <si>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</si>
  <si>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</si>
  <si>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</si>
  <si>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</si>
  <si>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</si>
  <si>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</si>
  <si>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</si>
  <si>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</si>
  <si>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</si>
  <si>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</si>
  <si>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Plany zagospodarowania przestrzennego</t>
  </si>
  <si>
    <t>Oświata i wychowanie</t>
  </si>
  <si>
    <t>Ogółem wydatki</t>
  </si>
  <si>
    <t>Załącznik Nr 2b do Uchwały Rady Gminy Gostynin Nr 101/XIII/2011 /2011</t>
  </si>
  <si>
    <t>z dnia 27 października 2011r.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</si>
  <si>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</si>
  <si>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</si>
  <si>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</si>
  <si>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</si>
  <si>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</si>
  <si>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</si>
  <si>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</si>
  <si>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 xml:space="preserve">                    Załącznik nr 3  do Uchwały Rady Gminy Gostynin</t>
  </si>
  <si>
    <t xml:space="preserve">                    Nr 101/XIII/2011 z dnia 27 października 2011r.</t>
  </si>
  <si>
    <t xml:space="preserve">Wydatki na zadania inwestycyjne na 2011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</si>
  <si>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</si>
  <si>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</si>
  <si>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</si>
  <si>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</si>
  <si>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</si>
  <si>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</si>
  <si>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2011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</si>
  <si>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</si>
  <si>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</si>
  <si>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</si>
  <si>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</si>
  <si>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</si>
  <si>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O1041</t>
  </si>
  <si>
    <t>Budowa sieci wodociągowej wraz z przyłączami dla wsi Osiny – II etap i Jastrzębia dł. Sieci – 14.765 mb/p.51 szt oraz budowa kanalizacji sanitarnej wraz z przyłączami i pompowniami dla wsi Dąbrówka, Górki Drugie i części wsi Baby Górne dł.  Sieci – 9.184 mb/p.51 szt.</t>
  </si>
  <si>
    <t xml:space="preserve">A.      
B.
C. 127 500,00
</t>
  </si>
  <si>
    <t>Rozbudowa istniejących sieci wodociągowych i kanalizacyjnych m in  w m. Kazimierzów, Marianów Sierakowski,Gorzewo</t>
  </si>
  <si>
    <t>A.     
B. 
C.</t>
  </si>
  <si>
    <t>Projekt przebudowy (modernizacji) oczyszczalni ścieków w Lucieniu</t>
  </si>
  <si>
    <t>Budowa  przydomowych oczyszczalni ścieków na terenie gm. Gostynin – 40szt.</t>
  </si>
  <si>
    <t xml:space="preserve">A.      
B.
C. 150 000,00
</t>
  </si>
  <si>
    <t>po zmianie</t>
  </si>
  <si>
    <t>Projekt modernizacji oczyszczalni ścieków w Sokołowie.</t>
  </si>
  <si>
    <t>Budowa kanalizacji sanitarnej wraz z przyłączami dla m. Bierzewice – III etap dł. sieci – 2.165 mb 50szt</t>
  </si>
  <si>
    <t xml:space="preserve">A.      
B. 
C. 50 000,00   </t>
  </si>
  <si>
    <t>Rozbudowa przydomowej oczyszczalni ścieków w Miałkówku</t>
  </si>
  <si>
    <t xml:space="preserve">Razem 010 </t>
  </si>
  <si>
    <t>A.      
B. 
C. 327 500,00</t>
  </si>
  <si>
    <t>Projekt zwiększenia wydajności studni w Bielawach ( w razie potrzeby również modernizacja SUW Bielawy).</t>
  </si>
  <si>
    <t>Projekt SUW w Sierakowie</t>
  </si>
  <si>
    <t>Wyznaczenie i ustanowienie strefy ochronnej pośredniej ujęć Nr 1 i Nr 2 w m. Krzywie</t>
  </si>
  <si>
    <t>Razem 400</t>
  </si>
  <si>
    <t xml:space="preserve">A.      
B. 
C.    </t>
  </si>
  <si>
    <t>Przebudowa drogi gminnej Sendeń/granica gminy-Stefanów</t>
  </si>
  <si>
    <t>Przebudowa drogi gminnej Rumunki – Nagodów.</t>
  </si>
  <si>
    <t>Przebudowa (modernizacja) drogi gminnej Białe – Antoninów.</t>
  </si>
  <si>
    <t>Budowa chodnika przy drodze gminnej w  Białotarsku na odcinku kościół do wysokości oczyszczalni ścieków (przy współudziale finansowym Starostwa Powiatowego)</t>
  </si>
  <si>
    <t>A.    
B. 
C.</t>
  </si>
  <si>
    <t>Przebudowa drogi gminnej Polesie-Ratajki (Budy Kozickie)</t>
  </si>
  <si>
    <t>Opracowanie projektów budowlanych dróg gminnych</t>
  </si>
  <si>
    <t>Budowa chodnika z kostki brukowej w pasie drogi gminnej nr ewid. Dz. 199 w Białem – Fundusz Sołecki Białe - Antoninów</t>
  </si>
  <si>
    <t>Razem 600</t>
  </si>
  <si>
    <t xml:space="preserve">A.  
B.  
C.  </t>
  </si>
  <si>
    <t>Podział i wykup gruntów pod świetlicę gminną oraz modernizacja świetlicy gminnej- Fundusz Sołecki Zaborów Stary – Stanisławów</t>
  </si>
  <si>
    <t>Dokończenie ogrodzenia terenu gminnego przeznaczonego na boisko w  m. Kozice – Fundusz sołecki Kozice-Polesie</t>
  </si>
  <si>
    <t>Wykonanie ogrodzenia przy  budynku gminnym, w którym mieści się Ośrodek Zdrowia w Lucieniu – Fundusz sołecki Lucień</t>
  </si>
  <si>
    <t>Zmiana sposobu użytkowania budynku po szkole w Skrzanach na lokale mieszkalne-roboty dodatkowe</t>
  </si>
  <si>
    <t>Zmiana pokrycia dachowego oraz wymiana instalacji elektrycznej wewnętrznej w części budynku mieszkalnego gminnego w Kozicach 24a</t>
  </si>
  <si>
    <t>Razem 700</t>
  </si>
  <si>
    <t>A.      
B. 
C.</t>
  </si>
  <si>
    <t>Zakup samochodu osobowego</t>
  </si>
  <si>
    <t>Zakup sprzętu komputerowego</t>
  </si>
  <si>
    <t>Razem 750</t>
  </si>
  <si>
    <t>A.      
B.
C.</t>
  </si>
  <si>
    <t>Zakup samochodu strażackiego</t>
  </si>
  <si>
    <t>Razem 754</t>
  </si>
  <si>
    <t>Zespół Szkoły Podstawowej i Gimnazjum w Solcu - ogrodzenie boiska szkolnego i uzupełnienie bieżni , wykonanie placu zabaw</t>
  </si>
  <si>
    <t xml:space="preserve">A.   
B. 283 246,00
C.
</t>
  </si>
  <si>
    <t>Opracowanie projektu budowlanego wielobranżowego na budowę sali gimnastycznej (przy szkole w Solcu i Sierakówku)</t>
  </si>
  <si>
    <t>Szkoła Podstawowa w Białotarsku – utworzenie szkolnego placu zabaw</t>
  </si>
  <si>
    <t xml:space="preserve">A.      
B. 62 067,00
C.
</t>
  </si>
  <si>
    <t>Zespół Szkoły Podstawowej i Gimnazjum w  Lucieniu -  utworzenie szkolnego placu zabaw</t>
  </si>
  <si>
    <t xml:space="preserve">A.      
B. 60 000,00
C.
</t>
  </si>
  <si>
    <t>Zespół Szkoły Podstawowej  i Gimnazjum w Emilianowie -  remont szkoły, zagospodarowanie terenu.</t>
  </si>
  <si>
    <t>Zakup nagrzewnicy wodnej do sali gimnastycznej w Zespole Szkoły Podstawowej i Gimnazjum w Lucieniu</t>
  </si>
  <si>
    <t>Wykonanie drenażu odwadniającego fundamenty budynku Zespołu Szkoły Podstawowej i Gimnazjum w Lucieniu</t>
  </si>
  <si>
    <t>Razem 801</t>
  </si>
  <si>
    <t>A.                             B. 405 313,00
C.</t>
  </si>
  <si>
    <t>Budowa i rozbudowa oświetlenia drogowego.</t>
  </si>
  <si>
    <t xml:space="preserve">Razem 900 </t>
  </si>
  <si>
    <t>A.                0,00
B.     405 313,00
C.     327 500,00</t>
  </si>
  <si>
    <t>x</t>
  </si>
  <si>
    <t>~ Wprowadzono do budżetu poz. 1 w kol. 9 kwotę 127 500,00zł , poz. 6 kol. 9 kwotę 50 000,00 zł.</t>
  </si>
  <si>
    <t xml:space="preserve">~Wprowadzono do budżetu poz. 30 kol. 9 poz. B kwotę: 62 067,00zł i poz. 31 kol. 9 poz. B kwotę: 60 000,00zł w związku z decyzją Mazowieckiego Urzędu Wojewódzkiego </t>
  </si>
  <si>
    <t>z dnia 12.04.2011r. o przyznaniu dotacji z budżetu państwa na realizację inwestycji i zakupów inwestycyjnych – pokrycie kosztów utworzenia lub modernizacji szkolnych placów zabaw.</t>
  </si>
  <si>
    <t>~ Wprowadzono do budżetu poz.4 kol. 9 poz. C – kwotę 150 000,00zł.</t>
  </si>
  <si>
    <t>~ Wprowadzono do budżetu poz.27 kol.9 poz. B – kwotę : 283 246,00 zł.- umowa o przyznanie pomocy Nr 00151-6930-UM0730153/10 RW.II./BW/0219.11-153/10</t>
  </si>
  <si>
    <t xml:space="preserve">w ramach działania 413 Wdrażanie lokalnych strategi rozwoju  w zakresie operacji odpowiadających warunkom przyznania pomocy w ramach działania „Odnowa i rozwój wsi” objętego </t>
  </si>
  <si>
    <t>PROW na lata 2007-2013 - „ Budowa obiektów sportowych oraz placów zabaw na terenie Gminy Gostynin”.</t>
  </si>
  <si>
    <t xml:space="preserve">                    Załącznik nr 4 do Uchwały Rady Gminy Gostynin</t>
  </si>
  <si>
    <t xml:space="preserve">     Nr 101/XIII/2011 z dnia 27 października 2011r.</t>
  </si>
  <si>
    <t>Dochody i wydatki związane z realizacją zadań z zakresu administracji rządowej i innych zleconych odrębnymi ustawami</t>
  </si>
  <si>
    <t>Nazwa zadania</t>
  </si>
  <si>
    <t xml:space="preserve">Wydatki
</t>
  </si>
  <si>
    <t>z tego:</t>
  </si>
  <si>
    <t xml:space="preserve">Zmiana </t>
  </si>
  <si>
    <t>wydatki bieżące</t>
  </si>
  <si>
    <t>wydatki majątkowe</t>
  </si>
  <si>
    <t>O1095</t>
  </si>
  <si>
    <t>RAZEM O10</t>
  </si>
  <si>
    <t>Obsługa wydania dowodów osobistych</t>
  </si>
  <si>
    <t>Razem 75011</t>
  </si>
  <si>
    <t>Spis powszechny i inne</t>
  </si>
  <si>
    <t>Razem 75056</t>
  </si>
  <si>
    <t>RAZEM 750</t>
  </si>
  <si>
    <t>Urzędy naczelnych organów władzy państwowej, kontroli i ochrony prawa</t>
  </si>
  <si>
    <t>Razem 75101</t>
  </si>
  <si>
    <t>Wybory do Sejmu i Senatu</t>
  </si>
  <si>
    <t>Razem 75108</t>
  </si>
  <si>
    <t>RAZEM 751</t>
  </si>
  <si>
    <t>Szkolenia i zakup materiałów w zakresie obrony cywilnej.</t>
  </si>
  <si>
    <t>Razem 75414</t>
  </si>
  <si>
    <t>RAZEM 754</t>
  </si>
  <si>
    <t>Wypłata świadczeń rodzinnych, świadczeń funduszu alimentacyjnego oraz obsługa wypłaty w/w świadczeń</t>
  </si>
  <si>
    <t>Razem 85212</t>
  </si>
  <si>
    <t>Zapłata składek na ubezpieczenia zdrowotne opłacanych za osoby pobierające niektóre świadczenia z pomocy społecznej</t>
  </si>
  <si>
    <t>Razem 85213</t>
  </si>
  <si>
    <t>RAZEM 852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</si>
</sst>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  <numFmt numFmtId="171" formatCode="#,###.00"/>
    <numFmt numFmtId="172" formatCode="0"/>
  </numFmts>
  <fonts count="32">
    <font>
      <sz val="10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6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215">
    <xf numFmtId="164" fontId="0" fillId="0" borderId="0" xfId="0" applyAlignment="1">
      <alignment/>
    </xf>
    <xf numFmtId="164" fontId="2" fillId="0" borderId="0" xfId="23" applyFont="1">
      <alignment/>
      <protection/>
    </xf>
    <xf numFmtId="164" fontId="3" fillId="0" borderId="0" xfId="23" applyFont="1" applyAlignment="1">
      <alignment horizontal="center"/>
      <protection/>
    </xf>
    <xf numFmtId="164" fontId="2" fillId="0" borderId="0" xfId="25" applyFont="1">
      <alignment/>
      <protection/>
    </xf>
    <xf numFmtId="164" fontId="2" fillId="0" borderId="0" xfId="25" applyFont="1" applyBorder="1" applyAlignment="1">
      <alignment wrapText="1"/>
      <protection/>
    </xf>
    <xf numFmtId="164" fontId="3" fillId="0" borderId="0" xfId="23" applyFont="1" applyBorder="1">
      <alignment/>
      <protection/>
    </xf>
    <xf numFmtId="164" fontId="4" fillId="2" borderId="1" xfId="23" applyFont="1" applyFill="1" applyBorder="1" applyAlignment="1">
      <alignment horizontal="center" vertical="center"/>
      <protection/>
    </xf>
    <xf numFmtId="164" fontId="4" fillId="2" borderId="1" xfId="23" applyFont="1" applyFill="1" applyBorder="1" applyAlignment="1">
      <alignment horizontal="center" vertical="center" wrapText="1"/>
      <protection/>
    </xf>
    <xf numFmtId="164" fontId="5" fillId="0" borderId="1" xfId="23" applyFont="1" applyBorder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4" fontId="6" fillId="3" borderId="1" xfId="23" applyFont="1" applyFill="1" applyBorder="1" applyAlignment="1">
      <alignment horizontal="center" vertical="center"/>
      <protection/>
    </xf>
    <xf numFmtId="164" fontId="6" fillId="3" borderId="1" xfId="23" applyFont="1" applyFill="1" applyBorder="1" applyAlignment="1">
      <alignment horizontal="left" vertical="center" wrapText="1"/>
      <protection/>
    </xf>
    <xf numFmtId="168" fontId="6" fillId="3" borderId="1" xfId="23" applyNumberFormat="1" applyFont="1" applyFill="1" applyBorder="1" applyAlignment="1">
      <alignment horizontal="right" vertical="center"/>
      <protection/>
    </xf>
    <xf numFmtId="164" fontId="6" fillId="4" borderId="1" xfId="23" applyFont="1" applyFill="1" applyBorder="1" applyAlignment="1">
      <alignment horizontal="center" vertical="center"/>
      <protection/>
    </xf>
    <xf numFmtId="164" fontId="7" fillId="4" borderId="1" xfId="23" applyFont="1" applyFill="1" applyBorder="1" applyAlignment="1">
      <alignment horizontal="left" vertical="center" wrapText="1"/>
      <protection/>
    </xf>
    <xf numFmtId="168" fontId="7" fillId="4" borderId="1" xfId="23" applyNumberFormat="1" applyFont="1" applyFill="1" applyBorder="1" applyAlignment="1">
      <alignment horizontal="right" vertical="center"/>
      <protection/>
    </xf>
    <xf numFmtId="164" fontId="5" fillId="0" borderId="1" xfId="23" applyFont="1" applyBorder="1" applyAlignment="1">
      <alignment horizontal="left" vertical="center" wrapText="1"/>
      <protection/>
    </xf>
    <xf numFmtId="168" fontId="5" fillId="0" borderId="1" xfId="23" applyNumberFormat="1" applyFont="1" applyBorder="1" applyAlignment="1">
      <alignment horizontal="right" vertical="center"/>
      <protection/>
    </xf>
    <xf numFmtId="164" fontId="4" fillId="5" borderId="1" xfId="23" applyFont="1" applyFill="1" applyBorder="1" applyAlignment="1">
      <alignment horizontal="center" vertical="center"/>
      <protection/>
    </xf>
    <xf numFmtId="164" fontId="4" fillId="5" borderId="1" xfId="23" applyFont="1" applyFill="1" applyBorder="1" applyAlignment="1">
      <alignment horizontal="left" vertical="center" wrapText="1"/>
      <protection/>
    </xf>
    <xf numFmtId="168" fontId="4" fillId="5" borderId="1" xfId="23" applyNumberFormat="1" applyFont="1" applyFill="1" applyBorder="1" applyAlignment="1">
      <alignment horizontal="right" vertical="center"/>
      <protection/>
    </xf>
    <xf numFmtId="168" fontId="2" fillId="0" borderId="0" xfId="23" applyNumberFormat="1" applyFont="1">
      <alignment/>
      <protection/>
    </xf>
    <xf numFmtId="164" fontId="8" fillId="0" borderId="0" xfId="23" applyFont="1">
      <alignment/>
      <protection/>
    </xf>
    <xf numFmtId="164" fontId="3" fillId="0" borderId="0" xfId="23" applyFont="1">
      <alignment/>
      <protection/>
    </xf>
    <xf numFmtId="164" fontId="2" fillId="0" borderId="0" xfId="23" applyFont="1" applyBorder="1" applyAlignment="1">
      <alignment vertical="center" wrapText="1"/>
      <protection/>
    </xf>
    <xf numFmtId="164" fontId="2" fillId="0" borderId="0" xfId="23" applyFont="1" applyAlignment="1">
      <alignment vertical="center"/>
      <protection/>
    </xf>
    <xf numFmtId="164" fontId="2" fillId="0" borderId="0" xfId="25" applyFont="1" applyFill="1" applyAlignment="1">
      <alignment horizontal="right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2" fillId="0" borderId="1" xfId="23" applyFont="1" applyBorder="1" applyAlignment="1">
      <alignment horizontal="center" vertical="center"/>
      <protection/>
    </xf>
    <xf numFmtId="164" fontId="3" fillId="5" borderId="1" xfId="23" applyFont="1" applyFill="1" applyBorder="1" applyAlignment="1">
      <alignment horizontal="center" vertical="center"/>
      <protection/>
    </xf>
    <xf numFmtId="168" fontId="3" fillId="5" borderId="1" xfId="23" applyNumberFormat="1" applyFont="1" applyFill="1" applyBorder="1" applyAlignment="1">
      <alignment horizontal="right" vertical="center"/>
      <protection/>
    </xf>
    <xf numFmtId="168" fontId="2" fillId="0" borderId="1" xfId="23" applyNumberFormat="1" applyFont="1" applyBorder="1" applyAlignment="1">
      <alignment horizontal="right" vertical="center"/>
      <protection/>
    </xf>
    <xf numFmtId="164" fontId="3" fillId="5" borderId="1" xfId="23" applyFont="1" applyFill="1" applyBorder="1" applyAlignment="1">
      <alignment horizontal="center" vertical="center" wrapText="1"/>
      <protection/>
    </xf>
    <xf numFmtId="164" fontId="9" fillId="5" borderId="1" xfId="23" applyFont="1" applyFill="1" applyBorder="1" applyAlignment="1">
      <alignment horizontal="center" vertical="center"/>
      <protection/>
    </xf>
    <xf numFmtId="168" fontId="9" fillId="5" borderId="1" xfId="23" applyNumberFormat="1" applyFont="1" applyFill="1" applyBorder="1" applyAlignment="1">
      <alignment horizontal="right" vertical="center"/>
      <protection/>
    </xf>
    <xf numFmtId="168" fontId="9" fillId="5" borderId="2" xfId="23" applyNumberFormat="1" applyFont="1" applyFill="1" applyBorder="1" applyAlignment="1">
      <alignment horizontal="right" vertical="center"/>
      <protection/>
    </xf>
    <xf numFmtId="164" fontId="9" fillId="4" borderId="1" xfId="23" applyFont="1" applyFill="1" applyBorder="1" applyAlignment="1">
      <alignment horizontal="center" vertical="center"/>
      <protection/>
    </xf>
    <xf numFmtId="164" fontId="10" fillId="4" borderId="1" xfId="23" applyFont="1" applyFill="1" applyBorder="1" applyAlignment="1">
      <alignment horizontal="center" vertical="center"/>
      <protection/>
    </xf>
    <xf numFmtId="168" fontId="10" fillId="4" borderId="1" xfId="23" applyNumberFormat="1" applyFont="1" applyFill="1" applyBorder="1" applyAlignment="1">
      <alignment horizontal="right" vertical="center"/>
      <protection/>
    </xf>
    <xf numFmtId="168" fontId="10" fillId="4" borderId="2" xfId="23" applyNumberFormat="1" applyFont="1" applyFill="1" applyBorder="1" applyAlignment="1">
      <alignment horizontal="right" vertical="center"/>
      <protection/>
    </xf>
    <xf numFmtId="164" fontId="10" fillId="4" borderId="1" xfId="23" applyFont="1" applyFill="1" applyBorder="1" applyAlignment="1">
      <alignment horizontal="center" vertical="center" wrapText="1"/>
      <protection/>
    </xf>
    <xf numFmtId="168" fontId="9" fillId="5" borderId="1" xfId="25" applyNumberFormat="1" applyFont="1" applyFill="1" applyBorder="1" applyAlignment="1">
      <alignment horizontal="right" vertical="center"/>
      <protection/>
    </xf>
    <xf numFmtId="164" fontId="2" fillId="0" borderId="0" xfId="25" applyFont="1" applyBorder="1" applyAlignment="1">
      <alignment vertical="center"/>
      <protection/>
    </xf>
    <xf numFmtId="164" fontId="3" fillId="0" borderId="0" xfId="25" applyFont="1" applyAlignment="1">
      <alignment vertical="center"/>
      <protection/>
    </xf>
    <xf numFmtId="169" fontId="2" fillId="0" borderId="0" xfId="25" applyNumberFormat="1" applyFont="1" applyFill="1" applyBorder="1" applyAlignment="1">
      <alignment vertical="center"/>
      <protection/>
    </xf>
    <xf numFmtId="169" fontId="2" fillId="0" borderId="0" xfId="25" applyNumberFormat="1" applyFont="1">
      <alignment/>
      <protection/>
    </xf>
    <xf numFmtId="170" fontId="8" fillId="0" borderId="0" xfId="23" applyNumberFormat="1" applyFont="1" applyAlignment="1">
      <alignment horizontal="left"/>
      <protection/>
    </xf>
    <xf numFmtId="170" fontId="2" fillId="0" borderId="0" xfId="23" applyNumberFormat="1" applyFont="1" applyAlignment="1">
      <alignment horizontal="left"/>
      <protection/>
    </xf>
    <xf numFmtId="164" fontId="5" fillId="0" borderId="0" xfId="22" applyFont="1" applyAlignment="1">
      <alignment vertical="center"/>
      <protection/>
    </xf>
    <xf numFmtId="164" fontId="5" fillId="0" borderId="0" xfId="22" applyFont="1">
      <alignment/>
      <protection/>
    </xf>
    <xf numFmtId="164" fontId="4" fillId="0" borderId="0" xfId="22" applyFont="1" applyAlignment="1">
      <alignment vertical="center"/>
      <protection/>
    </xf>
    <xf numFmtId="169" fontId="5" fillId="0" borderId="0" xfId="26" applyNumberFormat="1" applyFont="1" applyBorder="1" applyAlignment="1">
      <alignment vertical="center" wrapText="1"/>
      <protection/>
    </xf>
    <xf numFmtId="164" fontId="5" fillId="0" borderId="0" xfId="26" applyFont="1" applyAlignment="1">
      <alignment vertical="center"/>
      <protection/>
    </xf>
    <xf numFmtId="164" fontId="4" fillId="0" borderId="0" xfId="26" applyFont="1" applyAlignment="1">
      <alignment vertical="center"/>
      <protection/>
    </xf>
    <xf numFmtId="164" fontId="5" fillId="0" borderId="0" xfId="26" applyFont="1">
      <alignment/>
      <protection/>
    </xf>
    <xf numFmtId="164" fontId="5" fillId="0" borderId="0" xfId="26" applyFont="1" applyBorder="1" applyAlignment="1">
      <alignment wrapText="1"/>
      <protection/>
    </xf>
    <xf numFmtId="164" fontId="5" fillId="0" borderId="0" xfId="22" applyFont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11" fillId="0" borderId="0" xfId="22" applyFont="1" applyAlignment="1">
      <alignment horizontal="center" vertical="center"/>
      <protection/>
    </xf>
    <xf numFmtId="164" fontId="4" fillId="5" borderId="3" xfId="22" applyFont="1" applyFill="1" applyBorder="1" applyAlignment="1">
      <alignment horizontal="center" vertical="center"/>
      <protection/>
    </xf>
    <xf numFmtId="164" fontId="4" fillId="5" borderId="3" xfId="22" applyFont="1" applyFill="1" applyBorder="1" applyAlignment="1">
      <alignment horizontal="center" vertical="center" wrapText="1"/>
      <protection/>
    </xf>
    <xf numFmtId="164" fontId="4" fillId="5" borderId="3" xfId="22" applyFont="1" applyFill="1" applyBorder="1" applyAlignment="1">
      <alignment vertical="center" wrapText="1"/>
      <protection/>
    </xf>
    <xf numFmtId="164" fontId="4" fillId="0" borderId="3" xfId="22" applyFont="1" applyBorder="1" applyAlignment="1">
      <alignment horizontal="center" vertical="center" wrapText="1"/>
      <protection/>
    </xf>
    <xf numFmtId="168" fontId="4" fillId="5" borderId="3" xfId="22" applyNumberFormat="1" applyFont="1" applyFill="1" applyBorder="1" applyAlignment="1">
      <alignment horizontal="right" vertical="center" wrapText="1"/>
      <protection/>
    </xf>
    <xf numFmtId="164" fontId="5" fillId="0" borderId="3" xfId="22" applyFont="1" applyBorder="1" applyAlignment="1">
      <alignment horizontal="center" vertical="center" wrapText="1"/>
      <protection/>
    </xf>
    <xf numFmtId="168" fontId="5" fillId="0" borderId="3" xfId="22" applyNumberFormat="1" applyFont="1" applyBorder="1" applyAlignment="1">
      <alignment horizontal="right" vertical="center" wrapText="1"/>
      <protection/>
    </xf>
    <xf numFmtId="168" fontId="4" fillId="5" borderId="3" xfId="22" applyNumberFormat="1" applyFont="1" applyFill="1" applyBorder="1" applyAlignment="1">
      <alignment vertical="center" wrapText="1"/>
      <protection/>
    </xf>
    <xf numFmtId="164" fontId="4" fillId="4" borderId="3" xfId="22" applyFont="1" applyFill="1" applyBorder="1" applyAlignment="1">
      <alignment horizontal="center" vertical="center" wrapText="1"/>
      <protection/>
    </xf>
    <xf numFmtId="164" fontId="5" fillId="4" borderId="3" xfId="22" applyFont="1" applyFill="1" applyBorder="1" applyAlignment="1">
      <alignment horizontal="center" vertical="center" wrapText="1"/>
      <protection/>
    </xf>
    <xf numFmtId="168" fontId="5" fillId="4" borderId="3" xfId="22" applyNumberFormat="1" applyFont="1" applyFill="1" applyBorder="1" applyAlignment="1">
      <alignment horizontal="right" vertical="center" wrapText="1"/>
      <protection/>
    </xf>
    <xf numFmtId="168" fontId="5" fillId="4" borderId="3" xfId="22" applyNumberFormat="1" applyFont="1" applyFill="1" applyBorder="1" applyAlignment="1">
      <alignment vertical="center" wrapText="1"/>
      <protection/>
    </xf>
    <xf numFmtId="164" fontId="7" fillId="4" borderId="3" xfId="23" applyFont="1" applyFill="1" applyBorder="1" applyAlignment="1">
      <alignment horizontal="center" vertical="center" wrapText="1"/>
      <protection/>
    </xf>
    <xf numFmtId="164" fontId="4" fillId="4" borderId="3" xfId="22" applyFont="1" applyFill="1" applyBorder="1" applyAlignment="1">
      <alignment horizontal="justify" vertical="center" wrapText="1"/>
      <protection/>
    </xf>
    <xf numFmtId="164" fontId="6" fillId="5" borderId="3" xfId="22" applyFont="1" applyFill="1" applyBorder="1" applyAlignment="1">
      <alignment horizontal="center" vertical="center" wrapText="1"/>
      <protection/>
    </xf>
    <xf numFmtId="168" fontId="6" fillId="5" borderId="3" xfId="22" applyNumberFormat="1" applyFont="1" applyFill="1" applyBorder="1" applyAlignment="1">
      <alignment vertical="center" wrapText="1"/>
      <protection/>
    </xf>
    <xf numFmtId="168" fontId="6" fillId="5" borderId="3" xfId="26" applyNumberFormat="1" applyFont="1" applyFill="1" applyBorder="1" applyAlignment="1">
      <alignment horizontal="right" vertical="center" wrapText="1"/>
      <protection/>
    </xf>
    <xf numFmtId="164" fontId="12" fillId="0" borderId="0" xfId="0" applyFont="1" applyAlignment="1">
      <alignment/>
    </xf>
    <xf numFmtId="164" fontId="13" fillId="0" borderId="0" xfId="22" applyFont="1" applyAlignment="1">
      <alignment vertical="center"/>
      <protection/>
    </xf>
    <xf numFmtId="168" fontId="4" fillId="0" borderId="0" xfId="22" applyNumberFormat="1" applyFont="1">
      <alignment/>
      <protection/>
    </xf>
    <xf numFmtId="164" fontId="5" fillId="0" borderId="0" xfId="25" applyFont="1" applyBorder="1" applyAlignment="1">
      <alignment vertical="center"/>
      <protection/>
    </xf>
    <xf numFmtId="164" fontId="5" fillId="0" borderId="0" xfId="25" applyFont="1" applyAlignment="1">
      <alignment vertical="center"/>
      <protection/>
    </xf>
    <xf numFmtId="168" fontId="14" fillId="0" borderId="0" xfId="26" applyNumberFormat="1" applyFont="1" applyBorder="1" applyAlignment="1">
      <alignment vertical="center" wrapText="1"/>
      <protection/>
    </xf>
    <xf numFmtId="164" fontId="2" fillId="0" borderId="0" xfId="21" applyFont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 vertical="center"/>
      <protection/>
    </xf>
    <xf numFmtId="164" fontId="2" fillId="0" borderId="0" xfId="21" applyFont="1" applyBorder="1" applyAlignment="1">
      <alignment horizontal="right" vertical="center"/>
      <protection/>
    </xf>
    <xf numFmtId="164" fontId="15" fillId="0" borderId="0" xfId="21" applyFont="1" applyAlignment="1">
      <alignment vertical="center"/>
      <protection/>
    </xf>
    <xf numFmtId="164" fontId="3" fillId="0" borderId="0" xfId="21" applyFont="1" applyAlignment="1">
      <alignment vertical="center"/>
      <protection/>
    </xf>
    <xf numFmtId="164" fontId="2" fillId="0" borderId="0" xfId="21" applyFont="1" applyAlignment="1">
      <alignment horizontal="right" vertic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4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16" fillId="2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3" fillId="5" borderId="1" xfId="21" applyFont="1" applyFill="1" applyBorder="1" applyAlignment="1">
      <alignment horizontal="center" vertical="center" wrapText="1"/>
      <protection/>
    </xf>
    <xf numFmtId="168" fontId="3" fillId="5" borderId="2" xfId="21" applyNumberFormat="1" applyFont="1" applyFill="1" applyBorder="1" applyAlignment="1">
      <alignment horizontal="right" vertical="center" wrapText="1"/>
      <protection/>
    </xf>
    <xf numFmtId="168" fontId="3" fillId="5" borderId="1" xfId="21" applyNumberFormat="1" applyFont="1" applyFill="1" applyBorder="1" applyAlignment="1">
      <alignment horizontal="right" vertical="center" wrapText="1"/>
      <protection/>
    </xf>
    <xf numFmtId="168" fontId="2" fillId="0" borderId="2" xfId="21" applyNumberFormat="1" applyFont="1" applyBorder="1" applyAlignment="1">
      <alignment horizontal="right" vertical="center" wrapText="1"/>
      <protection/>
    </xf>
    <xf numFmtId="168" fontId="2" fillId="0" borderId="1" xfId="21" applyNumberFormat="1" applyFont="1" applyBorder="1" applyAlignment="1">
      <alignment horizontal="right" vertical="center" wrapText="1"/>
      <protection/>
    </xf>
    <xf numFmtId="164" fontId="3" fillId="5" borderId="1" xfId="21" applyFont="1" applyFill="1" applyBorder="1" applyAlignment="1">
      <alignment horizontal="right" vertical="center" wrapText="1"/>
      <protection/>
    </xf>
    <xf numFmtId="164" fontId="2" fillId="0" borderId="1" xfId="21" applyFont="1" applyBorder="1" applyAlignment="1">
      <alignment horizontal="right" vertical="center" wrapText="1"/>
      <protection/>
    </xf>
    <xf numFmtId="164" fontId="17" fillId="0" borderId="0" xfId="21" applyFont="1" applyAlignment="1">
      <alignment vertical="center"/>
      <protection/>
    </xf>
    <xf numFmtId="164" fontId="18" fillId="0" borderId="0" xfId="22" applyFont="1">
      <alignment/>
      <protection/>
    </xf>
    <xf numFmtId="164" fontId="18" fillId="0" borderId="0" xfId="22" applyFont="1" applyAlignment="1">
      <alignment vertical="center"/>
      <protection/>
    </xf>
    <xf numFmtId="164" fontId="18" fillId="0" borderId="0" xfId="0" applyFont="1" applyAlignment="1">
      <alignment/>
    </xf>
    <xf numFmtId="164" fontId="19" fillId="0" borderId="0" xfId="22" applyFont="1" applyBorder="1" applyAlignment="1">
      <alignment horizontal="center" vertical="center" wrapText="1"/>
      <protection/>
    </xf>
    <xf numFmtId="164" fontId="19" fillId="0" borderId="0" xfId="22" applyFont="1" applyAlignment="1">
      <alignment horizontal="center" vertical="center" wrapText="1"/>
      <protection/>
    </xf>
    <xf numFmtId="164" fontId="2" fillId="0" borderId="0" xfId="22" applyFont="1" applyAlignment="1">
      <alignment horizontal="right" vertical="center"/>
      <protection/>
    </xf>
    <xf numFmtId="164" fontId="11" fillId="5" borderId="1" xfId="22" applyFont="1" applyFill="1" applyBorder="1" applyAlignment="1">
      <alignment horizontal="center" vertical="center"/>
      <protection/>
    </xf>
    <xf numFmtId="164" fontId="11" fillId="5" borderId="5" xfId="22" applyFont="1" applyFill="1" applyBorder="1" applyAlignment="1">
      <alignment vertical="center"/>
      <protection/>
    </xf>
    <xf numFmtId="164" fontId="11" fillId="5" borderId="1" xfId="22" applyFont="1" applyFill="1" applyBorder="1" applyAlignment="1">
      <alignment horizontal="center" vertical="center" wrapText="1"/>
      <protection/>
    </xf>
    <xf numFmtId="164" fontId="3" fillId="5" borderId="1" xfId="22" applyFont="1" applyFill="1" applyBorder="1" applyAlignment="1">
      <alignment horizontal="center" vertical="center" wrapText="1"/>
      <protection/>
    </xf>
    <xf numFmtId="164" fontId="16" fillId="5" borderId="1" xfId="22" applyFont="1" applyFill="1" applyBorder="1" applyAlignment="1">
      <alignment horizontal="center" vertical="center" wrapText="1"/>
      <protection/>
    </xf>
    <xf numFmtId="164" fontId="20" fillId="0" borderId="1" xfId="22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left" vertical="center" wrapText="1"/>
      <protection/>
    </xf>
    <xf numFmtId="168" fontId="21" fillId="0" borderId="1" xfId="22" applyNumberFormat="1" applyFont="1" applyBorder="1" applyAlignment="1">
      <alignment horizontal="right" vertical="center"/>
      <protection/>
    </xf>
    <xf numFmtId="168" fontId="21" fillId="0" borderId="1" xfId="22" applyNumberFormat="1" applyFont="1" applyBorder="1" applyAlignment="1">
      <alignment horizontal="center" vertical="center"/>
      <protection/>
    </xf>
    <xf numFmtId="168" fontId="21" fillId="0" borderId="1" xfId="22" applyNumberFormat="1" applyFont="1" applyBorder="1" applyAlignment="1">
      <alignment vertical="center" wrapText="1"/>
      <protection/>
    </xf>
    <xf numFmtId="164" fontId="21" fillId="0" borderId="1" xfId="22" applyFont="1" applyBorder="1" applyAlignment="1">
      <alignment vertical="center" wrapText="1"/>
      <protection/>
    </xf>
    <xf numFmtId="168" fontId="22" fillId="0" borderId="1" xfId="22" applyNumberFormat="1" applyFont="1" applyBorder="1" applyAlignment="1">
      <alignment vertical="center" wrapText="1"/>
      <protection/>
    </xf>
    <xf numFmtId="164" fontId="21" fillId="0" borderId="1" xfId="22" applyFont="1" applyBorder="1" applyAlignment="1">
      <alignment vertical="center"/>
      <protection/>
    </xf>
    <xf numFmtId="168" fontId="21" fillId="0" borderId="1" xfId="22" applyNumberFormat="1" applyFont="1" applyBorder="1" applyAlignment="1">
      <alignment vertical="center"/>
      <protection/>
    </xf>
    <xf numFmtId="164" fontId="22" fillId="0" borderId="1" xfId="22" applyFont="1" applyBorder="1" applyAlignment="1">
      <alignment wrapText="1"/>
      <protection/>
    </xf>
    <xf numFmtId="164" fontId="22" fillId="0" borderId="1" xfId="22" applyFont="1" applyBorder="1" applyAlignment="1">
      <alignment vertical="center" wrapText="1"/>
      <protection/>
    </xf>
    <xf numFmtId="164" fontId="21" fillId="0" borderId="1" xfId="22" applyFont="1" applyBorder="1" applyAlignment="1">
      <alignment wrapText="1"/>
      <protection/>
    </xf>
    <xf numFmtId="168" fontId="22" fillId="0" borderId="1" xfId="22" applyNumberFormat="1" applyFont="1" applyBorder="1" applyAlignment="1">
      <alignment horizontal="right" vertical="center"/>
      <protection/>
    </xf>
    <xf numFmtId="164" fontId="23" fillId="4" borderId="1" xfId="22" applyFont="1" applyFill="1" applyBorder="1" applyAlignment="1">
      <alignment horizontal="center" vertical="center"/>
      <protection/>
    </xf>
    <xf numFmtId="164" fontId="22" fillId="4" borderId="1" xfId="22" applyFont="1" applyFill="1" applyBorder="1" applyAlignment="1">
      <alignment vertical="center" wrapText="1"/>
      <protection/>
    </xf>
    <xf numFmtId="171" fontId="11" fillId="4" borderId="1" xfId="22" applyNumberFormat="1" applyFont="1" applyFill="1" applyBorder="1" applyAlignment="1">
      <alignment horizontal="right" vertical="center"/>
      <protection/>
    </xf>
    <xf numFmtId="171" fontId="11" fillId="4" borderId="1" xfId="22" applyNumberFormat="1" applyFont="1" applyFill="1" applyBorder="1" applyAlignment="1">
      <alignment wrapText="1"/>
      <protection/>
    </xf>
    <xf numFmtId="168" fontId="11" fillId="4" borderId="1" xfId="22" applyNumberFormat="1" applyFont="1" applyFill="1" applyBorder="1" applyAlignment="1">
      <alignment vertical="center"/>
      <protection/>
    </xf>
    <xf numFmtId="164" fontId="24" fillId="4" borderId="1" xfId="22" applyFont="1" applyFill="1" applyBorder="1" applyAlignment="1">
      <alignment vertical="center"/>
      <protection/>
    </xf>
    <xf numFmtId="164" fontId="22" fillId="0" borderId="1" xfId="22" applyFont="1" applyBorder="1" applyAlignment="1">
      <alignment vertical="center"/>
      <protection/>
    </xf>
    <xf numFmtId="172" fontId="22" fillId="0" borderId="1" xfId="22" applyNumberFormat="1" applyFont="1" applyBorder="1" applyAlignment="1">
      <alignment horizontal="center" vertical="center"/>
      <protection/>
    </xf>
    <xf numFmtId="164" fontId="22" fillId="0" borderId="1" xfId="22" applyFont="1" applyBorder="1" applyAlignment="1">
      <alignment horizontal="center" vertical="center"/>
      <protection/>
    </xf>
    <xf numFmtId="172" fontId="23" fillId="4" borderId="1" xfId="22" applyNumberFormat="1" applyFont="1" applyFill="1" applyBorder="1" applyAlignment="1">
      <alignment horizontal="center" vertical="center"/>
      <protection/>
    </xf>
    <xf numFmtId="164" fontId="25" fillId="4" borderId="1" xfId="22" applyFont="1" applyFill="1" applyBorder="1" applyAlignment="1">
      <alignment vertical="center" wrapText="1"/>
      <protection/>
    </xf>
    <xf numFmtId="168" fontId="11" fillId="4" borderId="1" xfId="22" applyNumberFormat="1" applyFont="1" applyFill="1" applyBorder="1" applyAlignment="1">
      <alignment horizontal="right" vertical="center"/>
      <protection/>
    </xf>
    <xf numFmtId="168" fontId="11" fillId="4" borderId="1" xfId="22" applyNumberFormat="1" applyFont="1" applyFill="1" applyBorder="1" applyAlignment="1">
      <alignment vertical="center" wrapText="1"/>
      <protection/>
    </xf>
    <xf numFmtId="164" fontId="25" fillId="4" borderId="1" xfId="22" applyFont="1" applyFill="1" applyBorder="1" applyAlignment="1">
      <alignment vertical="center"/>
      <protection/>
    </xf>
    <xf numFmtId="164" fontId="22" fillId="4" borderId="1" xfId="22" applyFont="1" applyFill="1" applyBorder="1" applyAlignment="1">
      <alignment horizontal="center" vertical="center"/>
      <protection/>
    </xf>
    <xf numFmtId="164" fontId="22" fillId="0" borderId="1" xfId="22" applyFont="1" applyFill="1" applyBorder="1" applyAlignment="1">
      <alignment horizontal="center" vertical="center"/>
      <protection/>
    </xf>
    <xf numFmtId="164" fontId="22" fillId="0" borderId="1" xfId="22" applyFont="1" applyFill="1" applyBorder="1" applyAlignment="1">
      <alignment vertical="center" wrapText="1"/>
      <protection/>
    </xf>
    <xf numFmtId="168" fontId="22" fillId="0" borderId="1" xfId="22" applyNumberFormat="1" applyFont="1" applyFill="1" applyBorder="1" applyAlignment="1">
      <alignment horizontal="right" vertical="center"/>
      <protection/>
    </xf>
    <xf numFmtId="168" fontId="22" fillId="0" borderId="1" xfId="22" applyNumberFormat="1" applyFont="1" applyFill="1" applyBorder="1" applyAlignment="1">
      <alignment vertical="center" wrapText="1"/>
      <protection/>
    </xf>
    <xf numFmtId="164" fontId="22" fillId="0" borderId="1" xfId="22" applyFont="1" applyFill="1" applyBorder="1" applyAlignment="1">
      <alignment vertical="center"/>
      <protection/>
    </xf>
    <xf numFmtId="164" fontId="25" fillId="0" borderId="1" xfId="22" applyFont="1" applyFill="1" applyBorder="1" applyAlignment="1">
      <alignment vertical="center"/>
      <protection/>
    </xf>
    <xf numFmtId="164" fontId="26" fillId="4" borderId="1" xfId="22" applyFont="1" applyFill="1" applyBorder="1" applyAlignment="1">
      <alignment horizontal="center" vertical="center"/>
      <protection/>
    </xf>
    <xf numFmtId="168" fontId="15" fillId="4" borderId="1" xfId="22" applyNumberFormat="1" applyFont="1" applyFill="1" applyBorder="1" applyAlignment="1">
      <alignment horizontal="right" vertical="center"/>
      <protection/>
    </xf>
    <xf numFmtId="168" fontId="15" fillId="4" borderId="1" xfId="22" applyNumberFormat="1" applyFont="1" applyFill="1" applyBorder="1" applyAlignment="1">
      <alignment vertical="center" wrapText="1"/>
      <protection/>
    </xf>
    <xf numFmtId="168" fontId="22" fillId="4" borderId="1" xfId="22" applyNumberFormat="1" applyFont="1" applyFill="1" applyBorder="1" applyAlignment="1">
      <alignment horizontal="right" vertical="center"/>
      <protection/>
    </xf>
    <xf numFmtId="168" fontId="22" fillId="4" borderId="1" xfId="22" applyNumberFormat="1" applyFont="1" applyFill="1" applyBorder="1" applyAlignment="1">
      <alignment vertical="center" wrapText="1"/>
      <protection/>
    </xf>
    <xf numFmtId="168" fontId="27" fillId="0" borderId="1" xfId="22" applyNumberFormat="1" applyFont="1" applyBorder="1" applyAlignment="1">
      <alignment vertical="center"/>
      <protection/>
    </xf>
    <xf numFmtId="164" fontId="28" fillId="4" borderId="1" xfId="22" applyFont="1" applyFill="1" applyBorder="1" applyAlignment="1">
      <alignment horizontal="center" vertical="center"/>
      <protection/>
    </xf>
    <xf numFmtId="164" fontId="18" fillId="4" borderId="1" xfId="22" applyFont="1" applyFill="1" applyBorder="1" applyAlignment="1">
      <alignment vertical="center" wrapText="1"/>
      <protection/>
    </xf>
    <xf numFmtId="164" fontId="18" fillId="4" borderId="1" xfId="22" applyFont="1" applyFill="1" applyBorder="1" applyAlignment="1">
      <alignment vertical="center"/>
      <protection/>
    </xf>
    <xf numFmtId="164" fontId="11" fillId="4" borderId="1" xfId="22" applyFont="1" applyFill="1" applyBorder="1" applyAlignment="1">
      <alignment vertical="center" wrapText="1"/>
      <protection/>
    </xf>
    <xf numFmtId="164" fontId="11" fillId="4" borderId="1" xfId="22" applyFont="1" applyFill="1" applyBorder="1" applyAlignment="1">
      <alignment vertical="center"/>
      <protection/>
    </xf>
    <xf numFmtId="164" fontId="26" fillId="5" borderId="1" xfId="22" applyFont="1" applyFill="1" applyBorder="1" applyAlignment="1">
      <alignment horizontal="center" vertical="center"/>
      <protection/>
    </xf>
    <xf numFmtId="164" fontId="15" fillId="5" borderId="1" xfId="22" applyFont="1" applyFill="1" applyBorder="1" applyAlignment="1">
      <alignment horizontal="left" vertical="center"/>
      <protection/>
    </xf>
    <xf numFmtId="171" fontId="26" fillId="5" borderId="1" xfId="22" applyNumberFormat="1" applyFont="1" applyFill="1" applyBorder="1" applyAlignment="1">
      <alignment vertical="center"/>
      <protection/>
    </xf>
    <xf numFmtId="168" fontId="26" fillId="5" borderId="1" xfId="22" applyNumberFormat="1" applyFont="1" applyFill="1" applyBorder="1" applyAlignment="1">
      <alignment horizontal="right" vertical="center"/>
      <protection/>
    </xf>
    <xf numFmtId="168" fontId="26" fillId="5" borderId="1" xfId="22" applyNumberFormat="1" applyFont="1" applyFill="1" applyBorder="1" applyAlignment="1">
      <alignment vertical="center" wrapText="1"/>
      <protection/>
    </xf>
    <xf numFmtId="168" fontId="26" fillId="5" borderId="1" xfId="22" applyNumberFormat="1" applyFont="1" applyFill="1" applyBorder="1" applyAlignment="1">
      <alignment vertical="center"/>
      <protection/>
    </xf>
    <xf numFmtId="168" fontId="15" fillId="5" borderId="1" xfId="22" applyNumberFormat="1" applyFont="1" applyFill="1" applyBorder="1" applyAlignment="1">
      <alignment horizontal="center" vertical="center"/>
      <protection/>
    </xf>
    <xf numFmtId="164" fontId="22" fillId="0" borderId="0" xfId="22" applyFont="1" applyAlignment="1">
      <alignment vertical="center"/>
      <protection/>
    </xf>
    <xf numFmtId="164" fontId="22" fillId="0" borderId="0" xfId="22" applyFont="1">
      <alignment/>
      <protection/>
    </xf>
    <xf numFmtId="164" fontId="29" fillId="0" borderId="0" xfId="22" applyFont="1">
      <alignment/>
      <protection/>
    </xf>
    <xf numFmtId="164" fontId="18" fillId="0" borderId="0" xfId="22" applyFont="1">
      <alignment/>
      <protection/>
    </xf>
    <xf numFmtId="164" fontId="22" fillId="0" borderId="0" xfId="22" applyFont="1" applyAlignment="1">
      <alignment horizontal="right" vertical="center"/>
      <protection/>
    </xf>
    <xf numFmtId="164" fontId="30" fillId="0" borderId="0" xfId="22" applyFont="1" applyBorder="1" applyAlignment="1">
      <alignment horizontal="center" vertical="center" wrapText="1"/>
      <protection/>
    </xf>
    <xf numFmtId="164" fontId="3" fillId="2" borderId="1" xfId="22" applyFont="1" applyFill="1" applyBorder="1" applyAlignment="1">
      <alignment horizontal="center" vertical="center"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18" fillId="0" borderId="0" xfId="22" applyFont="1" applyAlignment="1">
      <alignment horizontal="center" vertical="center"/>
      <protection/>
    </xf>
    <xf numFmtId="164" fontId="3" fillId="2" borderId="1" xfId="22" applyFont="1" applyFill="1" applyBorder="1" applyAlignment="1">
      <alignment vertical="center" wrapText="1"/>
      <protection/>
    </xf>
    <xf numFmtId="164" fontId="2" fillId="0" borderId="1" xfId="22" applyFont="1" applyBorder="1" applyAlignment="1">
      <alignment horizontal="center" vertical="center"/>
      <protection/>
    </xf>
    <xf numFmtId="164" fontId="3" fillId="0" borderId="1" xfId="22" applyFont="1" applyBorder="1" applyAlignment="1">
      <alignment horizontal="center" vertical="center"/>
      <protection/>
    </xf>
    <xf numFmtId="164" fontId="2" fillId="0" borderId="1" xfId="22" applyFont="1" applyBorder="1" applyAlignment="1">
      <alignment horizontal="left" vertical="center"/>
      <protection/>
    </xf>
    <xf numFmtId="168" fontId="2" fillId="0" borderId="1" xfId="22" applyNumberFormat="1" applyFont="1" applyBorder="1" applyAlignment="1">
      <alignment horizontal="right" vertical="center"/>
      <protection/>
    </xf>
    <xf numFmtId="164" fontId="3" fillId="6" borderId="1" xfId="22" applyFont="1" applyFill="1" applyBorder="1" applyAlignment="1">
      <alignment horizontal="center" vertical="center"/>
      <protection/>
    </xf>
    <xf numFmtId="164" fontId="3" fillId="6" borderId="1" xfId="22" applyFont="1" applyFill="1" applyBorder="1" applyAlignment="1">
      <alignment horizontal="left" vertical="center"/>
      <protection/>
    </xf>
    <xf numFmtId="168" fontId="3" fillId="6" borderId="1" xfId="22" applyNumberFormat="1" applyFont="1" applyFill="1" applyBorder="1" applyAlignment="1">
      <alignment horizontal="right" vertical="center"/>
      <protection/>
    </xf>
    <xf numFmtId="164" fontId="2" fillId="0" borderId="1" xfId="22" applyFont="1" applyBorder="1" applyAlignment="1">
      <alignment horizontal="left" vertical="center" wrapText="1"/>
      <protection/>
    </xf>
    <xf numFmtId="164" fontId="8" fillId="0" borderId="1" xfId="22" applyFont="1" applyBorder="1" applyAlignment="1">
      <alignment horizontal="right" vertical="center"/>
      <protection/>
    </xf>
    <xf numFmtId="168" fontId="3" fillId="0" borderId="1" xfId="22" applyNumberFormat="1" applyFont="1" applyBorder="1" applyAlignment="1">
      <alignment horizontal="right" vertical="center"/>
      <protection/>
    </xf>
    <xf numFmtId="164" fontId="8" fillId="0" borderId="1" xfId="0" applyFont="1" applyBorder="1" applyAlignment="1">
      <alignment horizontal="right"/>
    </xf>
    <xf numFmtId="168" fontId="3" fillId="0" borderId="1" xfId="0" applyNumberFormat="1" applyFont="1" applyBorder="1" applyAlignment="1">
      <alignment/>
    </xf>
    <xf numFmtId="164" fontId="8" fillId="6" borderId="1" xfId="22" applyFont="1" applyFill="1" applyBorder="1" applyAlignment="1">
      <alignment horizontal="right" vertical="center"/>
      <protection/>
    </xf>
    <xf numFmtId="164" fontId="3" fillId="6" borderId="1" xfId="22" applyFont="1" applyFill="1" applyBorder="1" applyAlignment="1">
      <alignment horizontal="left" vertical="center" wrapText="1"/>
      <protection/>
    </xf>
    <xf numFmtId="168" fontId="3" fillId="6" borderId="1" xfId="0" applyNumberFormat="1" applyFont="1" applyFill="1" applyBorder="1" applyAlignment="1">
      <alignment horizontal="right" vertical="center"/>
    </xf>
    <xf numFmtId="164" fontId="3" fillId="0" borderId="1" xfId="22" applyFont="1" applyFill="1" applyBorder="1" applyAlignment="1">
      <alignment horizontal="center" vertical="center" wrapText="1"/>
      <protection/>
    </xf>
    <xf numFmtId="164" fontId="2" fillId="0" borderId="1" xfId="22" applyFont="1" applyFill="1" applyBorder="1" applyAlignment="1">
      <alignment horizontal="left" vertical="center" wrapText="1"/>
      <protection/>
    </xf>
    <xf numFmtId="168" fontId="2" fillId="0" borderId="1" xfId="22" applyNumberFormat="1" applyFont="1" applyFill="1" applyBorder="1" applyAlignment="1">
      <alignment horizontal="right" vertical="center" wrapText="1"/>
      <protection/>
    </xf>
    <xf numFmtId="168" fontId="3" fillId="0" borderId="1" xfId="22" applyNumberFormat="1" applyFont="1" applyFill="1" applyBorder="1" applyAlignment="1">
      <alignment horizontal="right" vertical="center"/>
      <protection/>
    </xf>
    <xf numFmtId="164" fontId="8" fillId="0" borderId="1" xfId="22" applyFont="1" applyFill="1" applyBorder="1" applyAlignment="1">
      <alignment horizontal="right" vertical="center" wrapText="1"/>
      <protection/>
    </xf>
    <xf numFmtId="164" fontId="8" fillId="0" borderId="1" xfId="22" applyFont="1" applyBorder="1" applyAlignment="1">
      <alignment horizontal="right" vertical="center" wrapText="1"/>
      <protection/>
    </xf>
    <xf numFmtId="168" fontId="3" fillId="0" borderId="1" xfId="22" applyNumberFormat="1" applyFont="1" applyBorder="1" applyAlignment="1">
      <alignment horizontal="right" vertical="center" wrapText="1"/>
      <protection/>
    </xf>
    <xf numFmtId="164" fontId="8" fillId="6" borderId="1" xfId="22" applyFont="1" applyFill="1" applyBorder="1" applyAlignment="1">
      <alignment horizontal="left" vertical="center" wrapText="1"/>
      <protection/>
    </xf>
    <xf numFmtId="168" fontId="3" fillId="6" borderId="1" xfId="22" applyNumberFormat="1" applyFont="1" applyFill="1" applyBorder="1" applyAlignment="1">
      <alignment horizontal="right" vertical="center" wrapText="1"/>
      <protection/>
    </xf>
    <xf numFmtId="164" fontId="18" fillId="0" borderId="0" xfId="22" applyFont="1" applyAlignment="1">
      <alignment horizontal="left"/>
      <protection/>
    </xf>
    <xf numFmtId="168" fontId="3" fillId="0" borderId="1" xfId="0" applyNumberFormat="1" applyFont="1" applyBorder="1" applyAlignment="1">
      <alignment horizontal="right" vertical="center" wrapText="1"/>
    </xf>
    <xf numFmtId="164" fontId="8" fillId="6" borderId="1" xfId="22" applyFont="1" applyFill="1" applyBorder="1" applyAlignment="1">
      <alignment horizontal="right" vertical="center" wrapText="1"/>
      <protection/>
    </xf>
    <xf numFmtId="164" fontId="3" fillId="0" borderId="1" xfId="22" applyFont="1" applyBorder="1" applyAlignment="1">
      <alignment horizontal="center" vertical="center" wrapText="1"/>
      <protection/>
    </xf>
    <xf numFmtId="168" fontId="2" fillId="0" borderId="1" xfId="22" applyNumberFormat="1" applyFont="1" applyBorder="1" applyAlignment="1">
      <alignment horizontal="right" vertical="center" wrapText="1"/>
      <protection/>
    </xf>
    <xf numFmtId="168" fontId="10" fillId="0" borderId="1" xfId="22" applyNumberFormat="1" applyFont="1" applyBorder="1" applyAlignment="1">
      <alignment horizontal="right" vertical="center" wrapText="1"/>
      <protection/>
    </xf>
    <xf numFmtId="168" fontId="9" fillId="0" borderId="1" xfId="22" applyNumberFormat="1" applyFont="1" applyBorder="1" applyAlignment="1">
      <alignment horizontal="right" vertical="center" wrapText="1"/>
      <protection/>
    </xf>
    <xf numFmtId="164" fontId="8" fillId="7" borderId="1" xfId="22" applyFont="1" applyFill="1" applyBorder="1" applyAlignment="1">
      <alignment horizontal="center" vertical="center"/>
      <protection/>
    </xf>
    <xf numFmtId="168" fontId="3" fillId="7" borderId="1" xfId="22" applyNumberFormat="1" applyFont="1" applyFill="1" applyBorder="1" applyAlignment="1">
      <alignment horizontal="right" vertical="center"/>
      <protection/>
    </xf>
    <xf numFmtId="168" fontId="3" fillId="7" borderId="1" xfId="0" applyNumberFormat="1" applyFont="1" applyFill="1" applyBorder="1" applyAlignment="1">
      <alignment horizontal="right" vertical="center"/>
    </xf>
    <xf numFmtId="164" fontId="31" fillId="0" borderId="0" xfId="22" applyFont="1" applyAlignment="1">
      <alignment vertical="center"/>
      <protection/>
    </xf>
    <xf numFmtId="164" fontId="29" fillId="0" borderId="0" xfId="22" applyFont="1" applyAlignment="1">
      <alignment horizontal="right" vertical="center"/>
      <protection/>
    </xf>
    <xf numFmtId="164" fontId="18" fillId="0" borderId="0" xfId="0" applyFont="1" applyAlignment="1">
      <alignment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H1" sqref="H1"/>
    </sheetView>
  </sheetViews>
  <sheetFormatPr defaultColWidth="9.140625" defaultRowHeight="11.25" customHeight="1"/>
  <cols>
    <col min="1" max="1" width="4.00390625" style="1" customWidth="1"/>
    <col min="2" max="2" width="29.57421875" style="1" customWidth="1"/>
    <col min="3" max="3" width="8.57421875" style="1" customWidth="1"/>
    <col min="4" max="4" width="10.00390625" style="1" customWidth="1"/>
    <col min="5" max="5" width="8.57421875" style="1" customWidth="1"/>
    <col min="6" max="7" width="9.140625" style="1" customWidth="1"/>
    <col min="8" max="8" width="12.00390625" style="1" customWidth="1"/>
    <col min="9" max="9" width="9.8515625" style="1" customWidth="1"/>
    <col min="10" max="10" width="9.7109375" style="1" customWidth="1"/>
    <col min="11" max="11" width="12.421875" style="1" customWidth="1"/>
    <col min="12" max="13" width="9.140625" style="1" customWidth="1"/>
    <col min="14" max="14" width="18.28125" style="1" customWidth="1"/>
    <col min="15" max="16384" width="9.14062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.75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36.75" customHeight="1">
      <c r="B8" s="5" t="s">
        <v>1</v>
      </c>
      <c r="C8" s="5"/>
      <c r="D8" s="5"/>
      <c r="E8" s="2"/>
    </row>
    <row r="9" spans="3:5" ht="0.75" customHeight="1">
      <c r="C9" s="5"/>
      <c r="D9" s="5"/>
      <c r="E9" s="5"/>
    </row>
    <row r="10" spans="3:5" ht="9.75" customHeight="1">
      <c r="C10" s="5"/>
      <c r="D10" s="5"/>
      <c r="E10" s="5"/>
    </row>
    <row r="11" spans="1:11" ht="10.5" customHeight="1">
      <c r="A11" s="6" t="s">
        <v>2</v>
      </c>
      <c r="B11" s="6" t="s">
        <v>3</v>
      </c>
      <c r="C11" s="6" t="s">
        <v>4</v>
      </c>
      <c r="D11" s="6"/>
      <c r="E11" s="6"/>
      <c r="F11" s="6" t="s">
        <v>5</v>
      </c>
      <c r="G11" s="6"/>
      <c r="H11" s="6"/>
      <c r="I11" s="6"/>
      <c r="J11" s="6"/>
      <c r="K11" s="6"/>
    </row>
    <row r="12" spans="1:11" ht="12" customHeight="1">
      <c r="A12" s="6"/>
      <c r="B12" s="6"/>
      <c r="C12" s="6"/>
      <c r="D12" s="6"/>
      <c r="E12" s="6"/>
      <c r="F12" s="6" t="s">
        <v>6</v>
      </c>
      <c r="G12" s="6" t="s">
        <v>7</v>
      </c>
      <c r="H12" s="6"/>
      <c r="I12" s="6" t="s">
        <v>8</v>
      </c>
      <c r="J12" s="6" t="s">
        <v>7</v>
      </c>
      <c r="K12" s="6"/>
    </row>
    <row r="13" spans="1:11" ht="80.25" customHeight="1">
      <c r="A13" s="6"/>
      <c r="B13" s="6"/>
      <c r="C13" s="6"/>
      <c r="D13" s="6"/>
      <c r="E13" s="6"/>
      <c r="F13" s="6"/>
      <c r="G13" s="6" t="s">
        <v>9</v>
      </c>
      <c r="H13" s="7" t="s">
        <v>10</v>
      </c>
      <c r="I13" s="6"/>
      <c r="J13" s="6" t="s">
        <v>9</v>
      </c>
      <c r="K13" s="7" t="s">
        <v>10</v>
      </c>
    </row>
    <row r="14" spans="1:11" ht="22.5" customHeight="1">
      <c r="A14" s="6"/>
      <c r="B14" s="6"/>
      <c r="C14" s="7" t="s">
        <v>11</v>
      </c>
      <c r="D14" s="6" t="s">
        <v>12</v>
      </c>
      <c r="E14" s="7" t="s">
        <v>13</v>
      </c>
      <c r="F14" s="6"/>
      <c r="G14" s="6"/>
      <c r="H14" s="7"/>
      <c r="I14" s="6"/>
      <c r="J14" s="6"/>
      <c r="K14" s="7"/>
    </row>
    <row r="15" spans="1:11" s="9" customFormat="1" ht="15.75" customHeight="1">
      <c r="A15" s="8">
        <v>1</v>
      </c>
      <c r="B15" s="8">
        <v>2</v>
      </c>
      <c r="C15" s="8">
        <v>3</v>
      </c>
      <c r="D15" s="8"/>
      <c r="E15" s="8"/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</row>
    <row r="16" spans="1:11" s="9" customFormat="1" ht="37.5" customHeight="1">
      <c r="A16" s="10">
        <v>852</v>
      </c>
      <c r="B16" s="11" t="s">
        <v>14</v>
      </c>
      <c r="C16" s="12">
        <v>5136700</v>
      </c>
      <c r="D16" s="12">
        <f>SUM(D17:D18)</f>
        <v>-3287</v>
      </c>
      <c r="E16" s="12">
        <f>SUM(C16:D16)</f>
        <v>5133413</v>
      </c>
      <c r="F16" s="12">
        <v>5133413</v>
      </c>
      <c r="G16" s="12">
        <v>5093413</v>
      </c>
      <c r="H16" s="12">
        <v>20000</v>
      </c>
      <c r="I16" s="12"/>
      <c r="J16" s="12"/>
      <c r="K16" s="12"/>
    </row>
    <row r="17" spans="1:11" s="9" customFormat="1" ht="37.5" customHeight="1">
      <c r="A17" s="13"/>
      <c r="B17" s="14" t="s">
        <v>15</v>
      </c>
      <c r="C17" s="15">
        <v>4054000</v>
      </c>
      <c r="D17" s="15">
        <v>1200</v>
      </c>
      <c r="E17" s="15">
        <f>SUM(C17:D17)</f>
        <v>4055200</v>
      </c>
      <c r="F17" s="15">
        <v>1200</v>
      </c>
      <c r="G17" s="15">
        <v>1200</v>
      </c>
      <c r="H17" s="15"/>
      <c r="I17" s="15"/>
      <c r="J17" s="15"/>
      <c r="K17" s="15"/>
    </row>
    <row r="18" spans="1:11" s="9" customFormat="1" ht="37.5" customHeight="1">
      <c r="A18" s="8"/>
      <c r="B18" s="16" t="s">
        <v>16</v>
      </c>
      <c r="C18" s="17">
        <v>1042700</v>
      </c>
      <c r="D18" s="17">
        <v>-4487</v>
      </c>
      <c r="E18" s="17">
        <f>SUM(C18:D18)</f>
        <v>1038213</v>
      </c>
      <c r="F18" s="17">
        <v>-4487</v>
      </c>
      <c r="G18" s="17">
        <v>-4487</v>
      </c>
      <c r="H18" s="17"/>
      <c r="I18" s="17"/>
      <c r="J18" s="17"/>
      <c r="K18" s="17"/>
    </row>
    <row r="19" spans="1:11" s="9" customFormat="1" ht="37.5" customHeight="1">
      <c r="A19" s="10">
        <v>853</v>
      </c>
      <c r="B19" s="11" t="s">
        <v>17</v>
      </c>
      <c r="C19" s="12">
        <v>151499.1</v>
      </c>
      <c r="D19" s="12">
        <f>SUM(D20:D21)</f>
        <v>0</v>
      </c>
      <c r="E19" s="12">
        <f>SUM(C19:D19)</f>
        <v>151499.1</v>
      </c>
      <c r="F19" s="12">
        <v>151499.1</v>
      </c>
      <c r="G19" s="12"/>
      <c r="H19" s="12">
        <v>151499.1</v>
      </c>
      <c r="I19" s="12"/>
      <c r="J19" s="12"/>
      <c r="K19" s="12"/>
    </row>
    <row r="20" spans="1:11" s="9" customFormat="1" ht="45.75" customHeight="1">
      <c r="A20" s="8"/>
      <c r="B20" s="16" t="s">
        <v>18</v>
      </c>
      <c r="C20" s="17">
        <v>7617.27</v>
      </c>
      <c r="D20" s="17">
        <v>0.01</v>
      </c>
      <c r="E20" s="17">
        <f>SUM(C20:D20)</f>
        <v>7617.280000000001</v>
      </c>
      <c r="F20" s="17">
        <v>0.01</v>
      </c>
      <c r="G20" s="17"/>
      <c r="H20" s="17">
        <v>0.01</v>
      </c>
      <c r="I20" s="17"/>
      <c r="J20" s="17"/>
      <c r="K20" s="17"/>
    </row>
    <row r="21" spans="1:11" s="9" customFormat="1" ht="50.25" customHeight="1">
      <c r="A21" s="8"/>
      <c r="B21" s="16" t="s">
        <v>18</v>
      </c>
      <c r="C21" s="17">
        <v>143881.83</v>
      </c>
      <c r="D21" s="17">
        <v>-0.01</v>
      </c>
      <c r="E21" s="17">
        <f>SUM(C21:D21)</f>
        <v>143881.81999999998</v>
      </c>
      <c r="F21" s="17">
        <v>-0.01</v>
      </c>
      <c r="G21" s="17"/>
      <c r="H21" s="17">
        <v>-0.01</v>
      </c>
      <c r="I21" s="17"/>
      <c r="J21" s="17"/>
      <c r="K21" s="17"/>
    </row>
    <row r="22" spans="1:11" s="9" customFormat="1" ht="21" customHeight="1">
      <c r="A22" s="18"/>
      <c r="B22" s="19" t="s">
        <v>19</v>
      </c>
      <c r="C22" s="20">
        <v>31207758.43</v>
      </c>
      <c r="D22" s="20">
        <v>1200.01</v>
      </c>
      <c r="E22" s="20">
        <f>SUM(C22:D23)</f>
        <v>31204471.43</v>
      </c>
      <c r="F22" s="20">
        <v>30406722.45</v>
      </c>
      <c r="G22" s="20">
        <v>5899782.97</v>
      </c>
      <c r="H22" s="20">
        <v>239751.1</v>
      </c>
      <c r="I22" s="20">
        <v>797748.98</v>
      </c>
      <c r="J22" s="20">
        <v>720494.98</v>
      </c>
      <c r="K22" s="20">
        <v>0</v>
      </c>
    </row>
    <row r="23" spans="1:11" ht="20.25" customHeight="1">
      <c r="A23" s="18"/>
      <c r="B23" s="18"/>
      <c r="C23" s="20"/>
      <c r="D23" s="20">
        <v>-4487.01</v>
      </c>
      <c r="E23" s="20"/>
      <c r="F23" s="20"/>
      <c r="G23" s="20"/>
      <c r="H23" s="20"/>
      <c r="I23" s="20"/>
      <c r="J23" s="20"/>
      <c r="K23" s="20"/>
    </row>
    <row r="24" ht="11.25" customHeight="1">
      <c r="G24" s="21"/>
    </row>
    <row r="25" ht="11.25" customHeight="1">
      <c r="B25" s="22"/>
    </row>
    <row r="26" spans="2:3" ht="11.25" customHeight="1">
      <c r="B26" s="23"/>
      <c r="C26" s="23"/>
    </row>
    <row r="27" spans="2:11" ht="11.2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2:11" ht="11.2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2:11" ht="11.2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2:11" ht="11.25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1.2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2:11" ht="11.2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2:11" ht="11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2:11" ht="11.2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11.2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2:11" ht="11.2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11.2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2:5" ht="11.25" customHeight="1">
      <c r="B38" s="25"/>
      <c r="C38" s="25"/>
      <c r="D38" s="25"/>
      <c r="E38" s="25"/>
    </row>
    <row r="39" spans="2:5" ht="11.25" customHeight="1">
      <c r="B39" s="25"/>
      <c r="C39" s="25"/>
      <c r="D39" s="25"/>
      <c r="E39" s="25"/>
    </row>
    <row r="40" spans="2:5" ht="11.25" customHeight="1">
      <c r="B40" s="25"/>
      <c r="C40" s="25"/>
      <c r="D40" s="25"/>
      <c r="E40" s="25"/>
    </row>
    <row r="41" spans="2:5" ht="11.25" customHeight="1">
      <c r="B41" s="25"/>
      <c r="C41" s="25"/>
      <c r="D41" s="25"/>
      <c r="E41" s="25"/>
    </row>
    <row r="42" spans="2:5" ht="11.25" customHeight="1">
      <c r="B42" s="25"/>
      <c r="C42" s="25"/>
      <c r="D42" s="25"/>
      <c r="E42" s="25"/>
    </row>
    <row r="43" spans="2:5" ht="11.25" customHeight="1">
      <c r="B43" s="25"/>
      <c r="C43" s="25"/>
      <c r="D43" s="25"/>
      <c r="E43" s="25"/>
    </row>
    <row r="44" spans="2:5" ht="11.25" customHeight="1">
      <c r="B44" s="25"/>
      <c r="C44" s="25"/>
      <c r="D44" s="25"/>
      <c r="E44" s="25"/>
    </row>
  </sheetData>
  <mergeCells count="26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A22:A23"/>
    <mergeCell ref="B22:B23"/>
    <mergeCell ref="C22:C23"/>
    <mergeCell ref="E22:E23"/>
    <mergeCell ref="F22:F23"/>
    <mergeCell ref="G22:G23"/>
    <mergeCell ref="H22:H23"/>
    <mergeCell ref="I22:I23"/>
    <mergeCell ref="J22:J23"/>
    <mergeCell ref="K22:K23"/>
    <mergeCell ref="B27:K29"/>
    <mergeCell ref="B30:K31"/>
    <mergeCell ref="B32:K34"/>
    <mergeCell ref="B35:K3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D3" sqref="D3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3"/>
      <c r="E1" s="3"/>
      <c r="F1" s="3"/>
      <c r="G1" s="3"/>
      <c r="H1" s="26" t="s">
        <v>20</v>
      </c>
    </row>
    <row r="2" spans="4:8" ht="11.25" customHeight="1">
      <c r="D2" s="3"/>
      <c r="E2" s="3"/>
      <c r="F2" s="3"/>
      <c r="G2" s="3"/>
      <c r="H2" s="26" t="s">
        <v>21</v>
      </c>
    </row>
    <row r="3" ht="18" customHeight="1">
      <c r="C3" s="1" t="s">
        <v>22</v>
      </c>
    </row>
    <row r="4" spans="1:8" ht="18.75" customHeight="1">
      <c r="A4" s="27"/>
      <c r="B4" s="27"/>
      <c r="C4" s="27"/>
      <c r="D4" s="27" t="s">
        <v>23</v>
      </c>
      <c r="E4" s="27"/>
      <c r="F4" s="27"/>
      <c r="G4" s="27"/>
      <c r="H4" s="27"/>
    </row>
    <row r="5" spans="1:8" ht="16.5" customHeight="1">
      <c r="A5" s="27" t="s">
        <v>2</v>
      </c>
      <c r="B5" s="27" t="s">
        <v>24</v>
      </c>
      <c r="C5" s="27" t="s">
        <v>25</v>
      </c>
      <c r="D5" s="27" t="s">
        <v>4</v>
      </c>
      <c r="E5" s="27"/>
      <c r="F5" s="27"/>
      <c r="G5" s="27" t="s">
        <v>5</v>
      </c>
      <c r="H5" s="27"/>
    </row>
    <row r="6" spans="1:8" ht="10.5" customHeight="1">
      <c r="A6" s="27"/>
      <c r="B6" s="27"/>
      <c r="C6" s="27"/>
      <c r="D6" s="27"/>
      <c r="E6" s="27"/>
      <c r="F6" s="27"/>
      <c r="G6" s="27" t="s">
        <v>6</v>
      </c>
      <c r="H6" s="28" t="s">
        <v>8</v>
      </c>
    </row>
    <row r="7" spans="1:8" ht="17.25" customHeight="1">
      <c r="A7" s="27"/>
      <c r="B7" s="27"/>
      <c r="C7" s="27"/>
      <c r="D7" s="28" t="s">
        <v>11</v>
      </c>
      <c r="E7" s="28" t="s">
        <v>12</v>
      </c>
      <c r="F7" s="28" t="s">
        <v>26</v>
      </c>
      <c r="G7" s="27"/>
      <c r="H7" s="28"/>
    </row>
    <row r="8" spans="1:8" s="9" customFormat="1" ht="12.75" customHeight="1">
      <c r="A8" s="29">
        <v>1</v>
      </c>
      <c r="B8" s="29">
        <v>2</v>
      </c>
      <c r="C8" s="29">
        <v>3</v>
      </c>
      <c r="D8" s="29">
        <v>4</v>
      </c>
      <c r="E8" s="29"/>
      <c r="F8" s="29"/>
      <c r="G8" s="29">
        <v>5</v>
      </c>
      <c r="H8" s="29">
        <v>6</v>
      </c>
    </row>
    <row r="9" spans="1:8" s="9" customFormat="1" ht="12.75" customHeight="1">
      <c r="A9" s="30" t="s">
        <v>27</v>
      </c>
      <c r="B9" s="30" t="s">
        <v>28</v>
      </c>
      <c r="C9" s="30"/>
      <c r="D9" s="31">
        <v>5745083.09</v>
      </c>
      <c r="E9" s="31">
        <f>SUM(E10:E11)</f>
        <v>13000</v>
      </c>
      <c r="F9" s="31">
        <f>SUM(D9:E9)</f>
        <v>5758083.09</v>
      </c>
      <c r="G9" s="31">
        <v>368700.75</v>
      </c>
      <c r="H9" s="31">
        <v>5389382.34</v>
      </c>
    </row>
    <row r="10" spans="1:8" s="9" customFormat="1" ht="12.75" customHeight="1">
      <c r="A10" s="29"/>
      <c r="B10" s="29" t="s">
        <v>29</v>
      </c>
      <c r="C10" s="29" t="s">
        <v>30</v>
      </c>
      <c r="D10" s="32">
        <v>2079000.5</v>
      </c>
      <c r="E10" s="32">
        <v>6000</v>
      </c>
      <c r="F10" s="32">
        <f>SUM(D10:E11)</f>
        <v>2092000.5</v>
      </c>
      <c r="G10" s="32">
        <v>6000</v>
      </c>
      <c r="H10" s="32"/>
    </row>
    <row r="11" spans="1:8" s="9" customFormat="1" ht="12.75" customHeight="1">
      <c r="A11" s="29"/>
      <c r="B11" s="29"/>
      <c r="C11" s="29"/>
      <c r="D11" s="32"/>
      <c r="E11" s="32">
        <v>7000</v>
      </c>
      <c r="F11" s="32"/>
      <c r="G11" s="32"/>
      <c r="H11" s="32">
        <v>7000</v>
      </c>
    </row>
    <row r="12" spans="1:8" s="9" customFormat="1" ht="24" customHeight="1">
      <c r="A12" s="30">
        <v>400</v>
      </c>
      <c r="B12" s="33" t="s">
        <v>31</v>
      </c>
      <c r="C12" s="33"/>
      <c r="D12" s="31">
        <v>101277</v>
      </c>
      <c r="E12" s="31">
        <f>SUM(E13)</f>
        <v>-20000</v>
      </c>
      <c r="F12" s="31">
        <f>SUM(D12:E12)</f>
        <v>81277</v>
      </c>
      <c r="G12" s="31">
        <v>2000</v>
      </c>
      <c r="H12" s="31">
        <v>79277</v>
      </c>
    </row>
    <row r="13" spans="1:8" s="9" customFormat="1" ht="12.75" customHeight="1">
      <c r="A13" s="29"/>
      <c r="B13" s="29">
        <v>40002</v>
      </c>
      <c r="C13" s="29" t="s">
        <v>32</v>
      </c>
      <c r="D13" s="32">
        <v>101277</v>
      </c>
      <c r="E13" s="32">
        <v>-20000</v>
      </c>
      <c r="F13" s="32">
        <f>SUM(D13:E13)</f>
        <v>81277</v>
      </c>
      <c r="G13" s="32"/>
      <c r="H13" s="32">
        <v>-20000</v>
      </c>
    </row>
    <row r="14" spans="1:8" s="9" customFormat="1" ht="12.75" customHeight="1">
      <c r="A14" s="30">
        <v>600</v>
      </c>
      <c r="B14" s="30" t="s">
        <v>33</v>
      </c>
      <c r="C14" s="30"/>
      <c r="D14" s="31">
        <v>2672242.08</v>
      </c>
      <c r="E14" s="31">
        <f>SUM(E15:E17)</f>
        <v>-50000</v>
      </c>
      <c r="F14" s="31">
        <f>SUM(D14:E14)</f>
        <v>2622242.08</v>
      </c>
      <c r="G14" s="31">
        <v>2142045</v>
      </c>
      <c r="H14" s="31">
        <v>480197.08</v>
      </c>
    </row>
    <row r="15" spans="1:8" s="9" customFormat="1" ht="16.5" customHeight="1">
      <c r="A15" s="29"/>
      <c r="B15" s="29">
        <v>60016</v>
      </c>
      <c r="C15" s="29" t="s">
        <v>34</v>
      </c>
      <c r="D15" s="32">
        <v>2672242.08</v>
      </c>
      <c r="E15" s="32">
        <v>40000</v>
      </c>
      <c r="F15" s="32">
        <f>SUM(D15:E17)</f>
        <v>2622242.08</v>
      </c>
      <c r="G15" s="32">
        <v>40000</v>
      </c>
      <c r="H15" s="32"/>
    </row>
    <row r="16" spans="1:8" s="9" customFormat="1" ht="16.5" customHeight="1">
      <c r="A16" s="29"/>
      <c r="B16" s="29"/>
      <c r="C16" s="29"/>
      <c r="D16" s="32"/>
      <c r="E16" s="32">
        <v>32000</v>
      </c>
      <c r="F16" s="32"/>
      <c r="G16" s="32">
        <v>32000</v>
      </c>
      <c r="H16" s="32"/>
    </row>
    <row r="17" spans="1:8" s="9" customFormat="1" ht="16.5" customHeight="1">
      <c r="A17" s="29"/>
      <c r="B17" s="29"/>
      <c r="C17" s="29"/>
      <c r="D17" s="32"/>
      <c r="E17" s="32">
        <v>-122000</v>
      </c>
      <c r="F17" s="32"/>
      <c r="G17" s="32"/>
      <c r="H17" s="32">
        <v>-122000</v>
      </c>
    </row>
    <row r="18" spans="1:8" s="9" customFormat="1" ht="16.5" customHeight="1">
      <c r="A18" s="30">
        <v>700</v>
      </c>
      <c r="B18" s="30" t="s">
        <v>35</v>
      </c>
      <c r="C18" s="30"/>
      <c r="D18" s="31">
        <v>514175.68</v>
      </c>
      <c r="E18" s="31">
        <f>SUM(E19)</f>
        <v>20000</v>
      </c>
      <c r="F18" s="31">
        <f>SUM(D18:E18)</f>
        <v>534175.6799999999</v>
      </c>
      <c r="G18" s="31">
        <v>406595.24</v>
      </c>
      <c r="H18" s="31">
        <v>127580.44</v>
      </c>
    </row>
    <row r="19" spans="1:8" s="9" customFormat="1" ht="16.5" customHeight="1">
      <c r="A19" s="29"/>
      <c r="B19" s="29">
        <v>70005</v>
      </c>
      <c r="C19" s="29" t="s">
        <v>36</v>
      </c>
      <c r="D19" s="32">
        <v>514175.68</v>
      </c>
      <c r="E19" s="32">
        <v>20000</v>
      </c>
      <c r="F19" s="32">
        <f>SUM(D19:E19)</f>
        <v>534175.6799999999</v>
      </c>
      <c r="G19" s="32">
        <v>20000</v>
      </c>
      <c r="H19" s="32"/>
    </row>
    <row r="20" spans="1:8" s="9" customFormat="1" ht="16.5" customHeight="1">
      <c r="A20" s="30">
        <v>710</v>
      </c>
      <c r="B20" s="30" t="s">
        <v>37</v>
      </c>
      <c r="C20" s="30"/>
      <c r="D20" s="31">
        <v>120000</v>
      </c>
      <c r="E20" s="31">
        <f>SUM(E21)</f>
        <v>-6000</v>
      </c>
      <c r="F20" s="31">
        <f>SUM(D20:E20)</f>
        <v>114000</v>
      </c>
      <c r="G20" s="31">
        <v>114000</v>
      </c>
      <c r="H20" s="31">
        <v>0</v>
      </c>
    </row>
    <row r="21" spans="1:8" s="9" customFormat="1" ht="16.5" customHeight="1">
      <c r="A21" s="29"/>
      <c r="B21" s="29">
        <v>71004</v>
      </c>
      <c r="C21" s="29" t="s">
        <v>38</v>
      </c>
      <c r="D21" s="32">
        <v>110000</v>
      </c>
      <c r="E21" s="32">
        <v>-6000</v>
      </c>
      <c r="F21" s="32">
        <f>SUM(D21:E21)</f>
        <v>104000</v>
      </c>
      <c r="G21" s="32">
        <v>-6000</v>
      </c>
      <c r="H21" s="32"/>
    </row>
    <row r="22" spans="1:8" s="9" customFormat="1" ht="16.5" customHeight="1">
      <c r="A22" s="30">
        <v>750</v>
      </c>
      <c r="B22" s="30" t="s">
        <v>39</v>
      </c>
      <c r="C22" s="30"/>
      <c r="D22" s="31">
        <v>3672320.61</v>
      </c>
      <c r="E22" s="31">
        <f>SUM(E23:E24)</f>
        <v>0</v>
      </c>
      <c r="F22" s="31">
        <f>SUM(D22:E22)</f>
        <v>3672320.61</v>
      </c>
      <c r="G22" s="31">
        <v>3638678.11</v>
      </c>
      <c r="H22" s="31">
        <v>33642.5</v>
      </c>
    </row>
    <row r="23" spans="1:8" s="9" customFormat="1" ht="16.5" customHeight="1">
      <c r="A23" s="29"/>
      <c r="B23" s="29">
        <v>75023</v>
      </c>
      <c r="C23" s="29" t="s">
        <v>40</v>
      </c>
      <c r="D23" s="32">
        <v>3320784.76</v>
      </c>
      <c r="E23" s="32">
        <v>-30000</v>
      </c>
      <c r="F23" s="32">
        <f>SUM(D23:E24)</f>
        <v>3320784.76</v>
      </c>
      <c r="G23" s="32">
        <v>-30000</v>
      </c>
      <c r="H23" s="32"/>
    </row>
    <row r="24" spans="1:8" s="9" customFormat="1" ht="16.5" customHeight="1">
      <c r="A24" s="29"/>
      <c r="B24" s="29"/>
      <c r="C24" s="29"/>
      <c r="D24" s="32"/>
      <c r="E24" s="32">
        <v>30000</v>
      </c>
      <c r="F24" s="32"/>
      <c r="G24" s="32">
        <v>30000</v>
      </c>
      <c r="H24" s="32"/>
    </row>
    <row r="25" spans="1:8" s="9" customFormat="1" ht="12.75" customHeight="1">
      <c r="A25" s="30">
        <v>801</v>
      </c>
      <c r="B25" s="30" t="s">
        <v>41</v>
      </c>
      <c r="C25" s="30"/>
      <c r="D25" s="31">
        <v>12186957.09</v>
      </c>
      <c r="E25" s="31">
        <f>SUM(E26:E28)</f>
        <v>83000</v>
      </c>
      <c r="F25" s="31">
        <f>SUM(D25:E25)</f>
        <v>12269957.09</v>
      </c>
      <c r="G25" s="31">
        <v>11493218.55</v>
      </c>
      <c r="H25" s="31">
        <v>776738.54</v>
      </c>
    </row>
    <row r="26" spans="1:8" s="9" customFormat="1" ht="12.75" customHeight="1">
      <c r="A26" s="29"/>
      <c r="B26" s="29">
        <v>80101</v>
      </c>
      <c r="C26" s="29" t="s">
        <v>42</v>
      </c>
      <c r="D26" s="32">
        <v>8264312.68</v>
      </c>
      <c r="E26" s="32">
        <v>-480</v>
      </c>
      <c r="F26" s="32">
        <f>SUM(D26:E28)</f>
        <v>8347312.68</v>
      </c>
      <c r="G26" s="32">
        <v>-480</v>
      </c>
      <c r="H26" s="32"/>
    </row>
    <row r="27" spans="1:8" s="9" customFormat="1" ht="12.75" customHeight="1">
      <c r="A27" s="29"/>
      <c r="B27" s="29"/>
      <c r="C27" s="29"/>
      <c r="D27" s="32"/>
      <c r="E27" s="32">
        <v>480</v>
      </c>
      <c r="F27" s="32"/>
      <c r="G27" s="32">
        <v>480</v>
      </c>
      <c r="H27" s="32"/>
    </row>
    <row r="28" spans="1:8" s="9" customFormat="1" ht="12.75" customHeight="1">
      <c r="A28" s="29"/>
      <c r="B28" s="29"/>
      <c r="C28" s="29"/>
      <c r="D28" s="32"/>
      <c r="E28" s="32">
        <v>83000</v>
      </c>
      <c r="F28" s="32"/>
      <c r="G28" s="32">
        <v>83000</v>
      </c>
      <c r="H28" s="32"/>
    </row>
    <row r="29" spans="1:8" s="9" customFormat="1" ht="18" customHeight="1">
      <c r="A29" s="34">
        <v>852</v>
      </c>
      <c r="B29" s="34" t="s">
        <v>43</v>
      </c>
      <c r="C29" s="34"/>
      <c r="D29" s="35">
        <v>6213806.36</v>
      </c>
      <c r="E29" s="35">
        <f>SUM(E30:E32)</f>
        <v>26713</v>
      </c>
      <c r="F29" s="35">
        <f>SUM(D29:E29)</f>
        <v>6240519.36</v>
      </c>
      <c r="G29" s="35">
        <v>6240519.36</v>
      </c>
      <c r="H29" s="36">
        <v>0</v>
      </c>
    </row>
    <row r="30" spans="1:8" s="9" customFormat="1" ht="18" customHeight="1">
      <c r="A30" s="37"/>
      <c r="B30" s="38">
        <v>85202</v>
      </c>
      <c r="C30" s="38" t="s">
        <v>44</v>
      </c>
      <c r="D30" s="39">
        <v>350000</v>
      </c>
      <c r="E30" s="39">
        <v>30000</v>
      </c>
      <c r="F30" s="39">
        <f>SUM(D30:E30)</f>
        <v>380000</v>
      </c>
      <c r="G30" s="39">
        <v>30000</v>
      </c>
      <c r="H30" s="40"/>
    </row>
    <row r="31" spans="1:8" s="9" customFormat="1" ht="27" customHeight="1">
      <c r="A31" s="38"/>
      <c r="B31" s="38">
        <v>85213</v>
      </c>
      <c r="C31" s="41" t="s">
        <v>45</v>
      </c>
      <c r="D31" s="39">
        <v>29003</v>
      </c>
      <c r="E31" s="39">
        <v>1200</v>
      </c>
      <c r="F31" s="39">
        <f>SUM(D31:E32)</f>
        <v>25716</v>
      </c>
      <c r="G31" s="39">
        <v>1200</v>
      </c>
      <c r="H31" s="40"/>
    </row>
    <row r="32" spans="1:8" s="9" customFormat="1" ht="30" customHeight="1">
      <c r="A32" s="38"/>
      <c r="B32" s="38"/>
      <c r="C32" s="41"/>
      <c r="D32" s="39"/>
      <c r="E32" s="39">
        <v>-4487</v>
      </c>
      <c r="F32" s="39"/>
      <c r="G32" s="39">
        <v>-4487</v>
      </c>
      <c r="H32" s="40"/>
    </row>
    <row r="33" spans="1:8" s="9" customFormat="1" ht="18" customHeight="1">
      <c r="A33" s="34">
        <v>853</v>
      </c>
      <c r="B33" s="34" t="s">
        <v>17</v>
      </c>
      <c r="C33" s="34"/>
      <c r="D33" s="35">
        <v>169272.74</v>
      </c>
      <c r="E33" s="35">
        <f>SUM(E34:E36)</f>
        <v>0</v>
      </c>
      <c r="F33" s="35">
        <f>SUM(D33:E33)</f>
        <v>169272.74</v>
      </c>
      <c r="G33" s="35">
        <v>169272.74</v>
      </c>
      <c r="H33" s="36">
        <v>0</v>
      </c>
    </row>
    <row r="34" spans="1:8" s="9" customFormat="1" ht="18" customHeight="1">
      <c r="A34" s="38"/>
      <c r="B34" s="38">
        <v>85395</v>
      </c>
      <c r="C34" s="38" t="s">
        <v>46</v>
      </c>
      <c r="D34" s="39">
        <v>169272.74</v>
      </c>
      <c r="E34" s="39">
        <v>-700</v>
      </c>
      <c r="F34" s="39">
        <f>SUM(D34:E36)</f>
        <v>169272.74</v>
      </c>
      <c r="G34" s="39">
        <v>-700</v>
      </c>
      <c r="H34" s="40"/>
    </row>
    <row r="35" spans="1:8" s="9" customFormat="1" ht="18" customHeight="1">
      <c r="A35" s="38"/>
      <c r="B35" s="38"/>
      <c r="C35" s="38"/>
      <c r="D35" s="39"/>
      <c r="E35" s="39">
        <v>-0.01</v>
      </c>
      <c r="F35" s="39"/>
      <c r="G35" s="39">
        <v>-0.01</v>
      </c>
      <c r="H35" s="40"/>
    </row>
    <row r="36" spans="1:8" s="9" customFormat="1" ht="18" customHeight="1">
      <c r="A36" s="38"/>
      <c r="B36" s="38"/>
      <c r="C36" s="38"/>
      <c r="D36" s="39"/>
      <c r="E36" s="39">
        <v>700.01</v>
      </c>
      <c r="F36" s="39"/>
      <c r="G36" s="39">
        <v>700.01</v>
      </c>
      <c r="H36" s="40"/>
    </row>
    <row r="37" spans="1:8" s="9" customFormat="1" ht="18" customHeight="1">
      <c r="A37" s="34">
        <v>900</v>
      </c>
      <c r="B37" s="34" t="s">
        <v>47</v>
      </c>
      <c r="C37" s="34"/>
      <c r="D37" s="35">
        <v>1610648.24</v>
      </c>
      <c r="E37" s="35">
        <f>SUM(E38:E39)</f>
        <v>-70000</v>
      </c>
      <c r="F37" s="35">
        <f>SUM(D37:E37)</f>
        <v>1540648.24</v>
      </c>
      <c r="G37" s="35">
        <v>1430648.24</v>
      </c>
      <c r="H37" s="36">
        <v>110000</v>
      </c>
    </row>
    <row r="38" spans="1:8" s="9" customFormat="1" ht="18" customHeight="1">
      <c r="A38" s="38"/>
      <c r="B38" s="38">
        <v>90003</v>
      </c>
      <c r="C38" s="38" t="s">
        <v>48</v>
      </c>
      <c r="D38" s="39">
        <v>236000</v>
      </c>
      <c r="E38" s="39">
        <v>-30000</v>
      </c>
      <c r="F38" s="39">
        <f>SUM(D38:E38)</f>
        <v>206000</v>
      </c>
      <c r="G38" s="39">
        <v>-30000</v>
      </c>
      <c r="H38" s="40"/>
    </row>
    <row r="39" spans="1:8" s="9" customFormat="1" ht="18" customHeight="1">
      <c r="A39" s="38"/>
      <c r="B39" s="38">
        <v>90015</v>
      </c>
      <c r="C39" s="38" t="s">
        <v>49</v>
      </c>
      <c r="D39" s="39">
        <v>955000</v>
      </c>
      <c r="E39" s="39">
        <v>-40000</v>
      </c>
      <c r="F39" s="39">
        <f>SUM(D39:E39)</f>
        <v>915000</v>
      </c>
      <c r="G39" s="39"/>
      <c r="H39" s="40">
        <v>-40000</v>
      </c>
    </row>
    <row r="40" spans="1:8" s="9" customFormat="1" ht="18" customHeight="1">
      <c r="A40" s="34" t="s">
        <v>50</v>
      </c>
      <c r="B40" s="34"/>
      <c r="C40" s="34"/>
      <c r="D40" s="35">
        <v>35175640.77</v>
      </c>
      <c r="E40" s="35">
        <v>250380.01</v>
      </c>
      <c r="F40" s="35">
        <f>SUM(D40:E41)</f>
        <v>35172353.77</v>
      </c>
      <c r="G40" s="35">
        <v>28079315.87</v>
      </c>
      <c r="H40" s="36">
        <v>7093037.9</v>
      </c>
    </row>
    <row r="41" spans="1:8" ht="19.5" customHeight="1">
      <c r="A41" s="34"/>
      <c r="B41" s="34"/>
      <c r="C41" s="34"/>
      <c r="D41" s="35"/>
      <c r="E41" s="42">
        <v>-253667.01</v>
      </c>
      <c r="F41" s="35"/>
      <c r="G41" s="35"/>
      <c r="H41" s="35"/>
    </row>
    <row r="42" spans="1:9" ht="11.25" customHeight="1">
      <c r="A42" s="43"/>
      <c r="B42" s="22"/>
      <c r="C42" s="44"/>
      <c r="D42" s="3"/>
      <c r="E42" s="3"/>
      <c r="F42" s="3"/>
      <c r="G42" s="45"/>
      <c r="H42" s="45"/>
      <c r="I42" s="46"/>
    </row>
    <row r="43" spans="2:6" ht="11.25" customHeight="1">
      <c r="B43" s="47"/>
      <c r="C43" s="25"/>
      <c r="D43" s="25"/>
      <c r="E43" s="25"/>
      <c r="F43" s="25"/>
    </row>
    <row r="44" spans="2:6" ht="11.25" customHeight="1">
      <c r="B44" s="48"/>
      <c r="C44" s="25"/>
      <c r="D44" s="25"/>
      <c r="E44" s="25"/>
      <c r="F44" s="25"/>
    </row>
    <row r="45" spans="2:6" ht="11.25" customHeight="1">
      <c r="B45" s="48"/>
      <c r="C45" s="25"/>
      <c r="D45" s="25"/>
      <c r="E45" s="25"/>
      <c r="F45" s="25"/>
    </row>
    <row r="46" spans="2:6" ht="11.25" customHeight="1">
      <c r="B46" s="48"/>
      <c r="C46" s="25"/>
      <c r="D46" s="25"/>
      <c r="E46" s="25"/>
      <c r="F46" s="25"/>
    </row>
    <row r="47" spans="3:6" ht="11.25" customHeight="1">
      <c r="C47" s="25"/>
      <c r="D47" s="25"/>
      <c r="E47" s="25"/>
      <c r="F47" s="25"/>
    </row>
    <row r="48" spans="3:6" ht="11.25" customHeight="1">
      <c r="C48" s="25"/>
      <c r="D48" s="25"/>
      <c r="E48" s="25"/>
      <c r="F48" s="25"/>
    </row>
    <row r="49" spans="3:6" ht="11.25" customHeight="1">
      <c r="C49" s="25"/>
      <c r="D49" s="25"/>
      <c r="E49" s="25"/>
      <c r="F49" s="25"/>
    </row>
    <row r="50" spans="3:6" ht="11.25" customHeight="1">
      <c r="C50" s="25"/>
      <c r="D50" s="25"/>
      <c r="E50" s="25"/>
      <c r="F50" s="25"/>
    </row>
  </sheetData>
  <mergeCells count="52">
    <mergeCell ref="D4:H4"/>
    <mergeCell ref="A5:A6"/>
    <mergeCell ref="B5:B6"/>
    <mergeCell ref="C5:C6"/>
    <mergeCell ref="D5:F6"/>
    <mergeCell ref="G5:H5"/>
    <mergeCell ref="D8:F8"/>
    <mergeCell ref="B9:C9"/>
    <mergeCell ref="A10:A11"/>
    <mergeCell ref="B10:B11"/>
    <mergeCell ref="C10:C11"/>
    <mergeCell ref="D10:D11"/>
    <mergeCell ref="F10:F11"/>
    <mergeCell ref="B12:C12"/>
    <mergeCell ref="B14:C14"/>
    <mergeCell ref="A15:A17"/>
    <mergeCell ref="B15:B17"/>
    <mergeCell ref="C15:C17"/>
    <mergeCell ref="D15:D17"/>
    <mergeCell ref="F15:F17"/>
    <mergeCell ref="B18:C18"/>
    <mergeCell ref="B20:C20"/>
    <mergeCell ref="B22:C22"/>
    <mergeCell ref="A23:A24"/>
    <mergeCell ref="B23:B24"/>
    <mergeCell ref="C23:C24"/>
    <mergeCell ref="D23:D24"/>
    <mergeCell ref="F23:F24"/>
    <mergeCell ref="B25:C25"/>
    <mergeCell ref="A26:A28"/>
    <mergeCell ref="B26:B28"/>
    <mergeCell ref="C26:C28"/>
    <mergeCell ref="D26:D28"/>
    <mergeCell ref="F26:F28"/>
    <mergeCell ref="B29:C29"/>
    <mergeCell ref="A31:A32"/>
    <mergeCell ref="B31:B32"/>
    <mergeCell ref="C31:C32"/>
    <mergeCell ref="D31:D32"/>
    <mergeCell ref="F31:F32"/>
    <mergeCell ref="B33:C33"/>
    <mergeCell ref="A34:A36"/>
    <mergeCell ref="B34:B36"/>
    <mergeCell ref="C34:C36"/>
    <mergeCell ref="D34:D36"/>
    <mergeCell ref="F34:F36"/>
    <mergeCell ref="B37:C37"/>
    <mergeCell ref="A40:C41"/>
    <mergeCell ref="D40:D41"/>
    <mergeCell ref="F40:F41"/>
    <mergeCell ref="G40:G41"/>
    <mergeCell ref="H40:H4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K1" sqref="K1"/>
    </sheetView>
  </sheetViews>
  <sheetFormatPr defaultColWidth="9.140625" defaultRowHeight="10.5" customHeight="1"/>
  <cols>
    <col min="1" max="1" width="4.57421875" style="49" customWidth="1"/>
    <col min="2" max="2" width="5.57421875" style="49" customWidth="1"/>
    <col min="3" max="3" width="17.7109375" style="49" customWidth="1"/>
    <col min="4" max="4" width="9.140625" style="49" customWidth="1"/>
    <col min="5" max="5" width="8.7109375" style="49" customWidth="1"/>
    <col min="6" max="6" width="10.28125" style="49" customWidth="1"/>
    <col min="7" max="7" width="9.00390625" style="49" customWidth="1"/>
    <col min="8" max="8" width="10.28125" style="49" customWidth="1"/>
    <col min="9" max="9" width="8.7109375" style="49" customWidth="1"/>
    <col min="10" max="10" width="7.8515625" style="49" customWidth="1"/>
    <col min="11" max="11" width="8.28125" style="50" customWidth="1"/>
    <col min="12" max="12" width="8.421875" style="50" customWidth="1"/>
    <col min="13" max="13" width="7.140625" style="50" customWidth="1"/>
    <col min="14" max="14" width="7.28125" style="50" customWidth="1"/>
    <col min="15" max="15" width="4.7109375" style="50" customWidth="1"/>
    <col min="16" max="16" width="18.00390625" style="50" customWidth="1"/>
    <col min="17" max="255" width="9.140625" style="50" customWidth="1"/>
  </cols>
  <sheetData>
    <row r="1" spans="1:14" ht="10.5" customHeight="1">
      <c r="A1" s="51"/>
      <c r="B1" s="51"/>
      <c r="C1" s="51"/>
      <c r="D1" s="51"/>
      <c r="E1" s="51"/>
      <c r="F1" s="51"/>
      <c r="G1" s="52"/>
      <c r="H1" s="53"/>
      <c r="I1" s="54"/>
      <c r="J1" s="55"/>
      <c r="K1" s="56" t="s">
        <v>51</v>
      </c>
      <c r="L1" s="56"/>
      <c r="M1" s="56"/>
      <c r="N1" s="56"/>
    </row>
    <row r="2" spans="1:14" ht="17.25" customHeight="1">
      <c r="A2" s="51"/>
      <c r="B2" s="51"/>
      <c r="C2" s="51" t="s">
        <v>52</v>
      </c>
      <c r="D2" s="51"/>
      <c r="E2" s="51"/>
      <c r="F2" s="51"/>
      <c r="G2" s="54"/>
      <c r="H2" s="53"/>
      <c r="I2" s="54"/>
      <c r="J2" s="55"/>
      <c r="K2" s="56"/>
      <c r="L2" s="56"/>
      <c r="M2" s="56"/>
      <c r="N2" s="56"/>
    </row>
    <row r="3" spans="1:8" ht="10.5" customHeight="1">
      <c r="A3" s="57"/>
      <c r="B3" s="57"/>
      <c r="C3" s="57"/>
      <c r="D3" s="58"/>
      <c r="E3" s="59" t="s">
        <v>53</v>
      </c>
      <c r="F3" s="58"/>
      <c r="G3" s="57"/>
      <c r="H3" s="57"/>
    </row>
    <row r="4" spans="1:8" ht="10.5" customHeight="1">
      <c r="A4" s="57"/>
      <c r="B4" s="57"/>
      <c r="C4" s="57"/>
      <c r="D4" s="58"/>
      <c r="E4" s="59"/>
      <c r="F4" s="58"/>
      <c r="G4" s="57"/>
      <c r="H4" s="57"/>
    </row>
    <row r="5" spans="1:14" ht="10.5" customHeight="1">
      <c r="A5" s="60" t="s">
        <v>2</v>
      </c>
      <c r="B5" s="60" t="s">
        <v>24</v>
      </c>
      <c r="C5" s="60" t="s">
        <v>54</v>
      </c>
      <c r="D5" s="60" t="s">
        <v>4</v>
      </c>
      <c r="E5" s="60"/>
      <c r="F5" s="60"/>
      <c r="G5" s="61" t="s">
        <v>55</v>
      </c>
      <c r="H5" s="60" t="s">
        <v>7</v>
      </c>
      <c r="I5" s="60"/>
      <c r="J5" s="62" t="s">
        <v>56</v>
      </c>
      <c r="K5" s="62" t="s">
        <v>57</v>
      </c>
      <c r="L5" s="62" t="s">
        <v>58</v>
      </c>
      <c r="M5" s="62" t="s">
        <v>59</v>
      </c>
      <c r="N5" s="62" t="s">
        <v>60</v>
      </c>
    </row>
    <row r="6" spans="1:14" ht="45" customHeight="1">
      <c r="A6" s="60"/>
      <c r="B6" s="60"/>
      <c r="C6" s="60"/>
      <c r="D6" s="60"/>
      <c r="E6" s="60"/>
      <c r="F6" s="60"/>
      <c r="G6" s="61"/>
      <c r="H6" s="61" t="s">
        <v>61</v>
      </c>
      <c r="I6" s="62" t="s">
        <v>62</v>
      </c>
      <c r="J6" s="62"/>
      <c r="K6" s="62"/>
      <c r="L6" s="62"/>
      <c r="M6" s="62"/>
      <c r="N6" s="62"/>
    </row>
    <row r="7" spans="1:14" ht="21.75" customHeight="1">
      <c r="A7" s="61"/>
      <c r="B7" s="61"/>
      <c r="C7" s="61"/>
      <c r="D7" s="61" t="s">
        <v>11</v>
      </c>
      <c r="E7" s="61" t="s">
        <v>12</v>
      </c>
      <c r="F7" s="61" t="s">
        <v>13</v>
      </c>
      <c r="G7" s="61"/>
      <c r="H7" s="61"/>
      <c r="I7" s="61"/>
      <c r="J7" s="61"/>
      <c r="K7" s="61"/>
      <c r="L7" s="61"/>
      <c r="M7" s="61"/>
      <c r="N7" s="61"/>
    </row>
    <row r="8" spans="1:14" ht="15.75" customHeight="1">
      <c r="A8" s="63">
        <v>1</v>
      </c>
      <c r="B8" s="63">
        <v>2</v>
      </c>
      <c r="C8" s="63">
        <v>3</v>
      </c>
      <c r="D8" s="63">
        <v>4</v>
      </c>
      <c r="E8" s="63"/>
      <c r="F8" s="63"/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</row>
    <row r="9" spans="1:14" ht="15.75" customHeight="1">
      <c r="A9" s="61" t="s">
        <v>27</v>
      </c>
      <c r="B9" s="61" t="s">
        <v>28</v>
      </c>
      <c r="C9" s="61"/>
      <c r="D9" s="64">
        <v>362700.75</v>
      </c>
      <c r="E9" s="64">
        <f>SUM(E10)</f>
        <v>6000</v>
      </c>
      <c r="F9" s="64">
        <f>SUM(D9:E9)</f>
        <v>368700.75</v>
      </c>
      <c r="G9" s="64">
        <v>359020.75</v>
      </c>
      <c r="H9" s="64"/>
      <c r="I9" s="64">
        <v>359020.75</v>
      </c>
      <c r="J9" s="64">
        <v>9680</v>
      </c>
      <c r="K9" s="64"/>
      <c r="L9" s="64"/>
      <c r="M9" s="64"/>
      <c r="N9" s="64"/>
    </row>
    <row r="10" spans="1:14" ht="24" customHeight="1">
      <c r="A10" s="63"/>
      <c r="B10" s="65" t="s">
        <v>29</v>
      </c>
      <c r="C10" s="65" t="s">
        <v>30</v>
      </c>
      <c r="D10" s="66">
        <v>38000</v>
      </c>
      <c r="E10" s="66">
        <v>6000</v>
      </c>
      <c r="F10" s="66">
        <f>SUM(D10:E10)</f>
        <v>44000</v>
      </c>
      <c r="G10" s="66">
        <v>6000</v>
      </c>
      <c r="H10" s="66"/>
      <c r="I10" s="66">
        <v>6000</v>
      </c>
      <c r="J10" s="66"/>
      <c r="K10" s="66"/>
      <c r="L10" s="66"/>
      <c r="M10" s="66"/>
      <c r="N10" s="66"/>
    </row>
    <row r="11" spans="1:14" ht="18.75" customHeight="1">
      <c r="A11" s="61">
        <v>600</v>
      </c>
      <c r="B11" s="61" t="s">
        <v>33</v>
      </c>
      <c r="C11" s="61"/>
      <c r="D11" s="64">
        <v>2070045</v>
      </c>
      <c r="E11" s="64">
        <f>SUM(E12:E13)</f>
        <v>72000</v>
      </c>
      <c r="F11" s="64">
        <f>SUM(D11:E11)</f>
        <v>2142045</v>
      </c>
      <c r="G11" s="64">
        <v>2142045</v>
      </c>
      <c r="H11" s="64"/>
      <c r="I11" s="64">
        <v>2142045</v>
      </c>
      <c r="J11" s="64"/>
      <c r="K11" s="64"/>
      <c r="L11" s="64"/>
      <c r="M11" s="64"/>
      <c r="N11" s="64"/>
    </row>
    <row r="12" spans="1:14" ht="18" customHeight="1">
      <c r="A12" s="63"/>
      <c r="B12" s="65">
        <v>60016</v>
      </c>
      <c r="C12" s="65" t="s">
        <v>34</v>
      </c>
      <c r="D12" s="66">
        <v>2070045</v>
      </c>
      <c r="E12" s="66">
        <v>40000</v>
      </c>
      <c r="F12" s="66">
        <f>SUM(D12:E13)</f>
        <v>2142045</v>
      </c>
      <c r="G12" s="66">
        <v>40000</v>
      </c>
      <c r="H12" s="66"/>
      <c r="I12" s="66">
        <v>40000</v>
      </c>
      <c r="J12" s="66"/>
      <c r="K12" s="66"/>
      <c r="L12" s="66"/>
      <c r="M12" s="66"/>
      <c r="N12" s="66"/>
    </row>
    <row r="13" spans="1:14" ht="16.5" customHeight="1">
      <c r="A13" s="63"/>
      <c r="B13" s="65"/>
      <c r="C13" s="65"/>
      <c r="D13" s="66"/>
      <c r="E13" s="66">
        <v>32000</v>
      </c>
      <c r="F13" s="66"/>
      <c r="G13" s="66">
        <v>32000</v>
      </c>
      <c r="H13" s="66"/>
      <c r="I13" s="66">
        <v>32000</v>
      </c>
      <c r="J13" s="66"/>
      <c r="K13" s="66"/>
      <c r="L13" s="66"/>
      <c r="M13" s="66"/>
      <c r="N13" s="66"/>
    </row>
    <row r="14" spans="1:14" ht="16.5" customHeight="1">
      <c r="A14" s="61">
        <v>700</v>
      </c>
      <c r="B14" s="61" t="s">
        <v>35</v>
      </c>
      <c r="C14" s="61"/>
      <c r="D14" s="64">
        <v>386595.24</v>
      </c>
      <c r="E14" s="64">
        <v>20000</v>
      </c>
      <c r="F14" s="64">
        <f>SUM(D14:E14)</f>
        <v>406595.24</v>
      </c>
      <c r="G14" s="64">
        <v>406595.24</v>
      </c>
      <c r="H14" s="64"/>
      <c r="I14" s="64">
        <v>406595.24</v>
      </c>
      <c r="J14" s="64"/>
      <c r="K14" s="64"/>
      <c r="L14" s="64"/>
      <c r="M14" s="64"/>
      <c r="N14" s="64"/>
    </row>
    <row r="15" spans="1:14" ht="24.75" customHeight="1">
      <c r="A15" s="63"/>
      <c r="B15" s="65">
        <v>70005</v>
      </c>
      <c r="C15" s="65" t="s">
        <v>36</v>
      </c>
      <c r="D15" s="66">
        <v>386595.24</v>
      </c>
      <c r="E15" s="66">
        <v>20000</v>
      </c>
      <c r="F15" s="66">
        <f>SUM(D15:E15)</f>
        <v>406595.24</v>
      </c>
      <c r="G15" s="66">
        <v>20000</v>
      </c>
      <c r="H15" s="66"/>
      <c r="I15" s="66">
        <v>20000</v>
      </c>
      <c r="J15" s="66"/>
      <c r="K15" s="66"/>
      <c r="L15" s="66"/>
      <c r="M15" s="66"/>
      <c r="N15" s="66"/>
    </row>
    <row r="16" spans="1:14" ht="15.75" customHeight="1">
      <c r="A16" s="61">
        <v>710</v>
      </c>
      <c r="B16" s="61" t="s">
        <v>37</v>
      </c>
      <c r="C16" s="61"/>
      <c r="D16" s="64">
        <v>120000</v>
      </c>
      <c r="E16" s="64">
        <v>-6000</v>
      </c>
      <c r="F16" s="64">
        <f>SUM(D16:E16)</f>
        <v>114000</v>
      </c>
      <c r="G16" s="64">
        <v>114000</v>
      </c>
      <c r="H16" s="64">
        <v>45000</v>
      </c>
      <c r="I16" s="64">
        <v>69000</v>
      </c>
      <c r="J16" s="64"/>
      <c r="K16" s="64"/>
      <c r="L16" s="64"/>
      <c r="M16" s="64"/>
      <c r="N16" s="64"/>
    </row>
    <row r="17" spans="1:14" ht="20.25" customHeight="1">
      <c r="A17" s="63"/>
      <c r="B17" s="65">
        <v>71004</v>
      </c>
      <c r="C17" s="65" t="s">
        <v>63</v>
      </c>
      <c r="D17" s="66">
        <v>110000</v>
      </c>
      <c r="E17" s="66">
        <v>-6000</v>
      </c>
      <c r="F17" s="66">
        <f>SUM(D17:E17)</f>
        <v>104000</v>
      </c>
      <c r="G17" s="66">
        <v>-6000</v>
      </c>
      <c r="H17" s="66"/>
      <c r="I17" s="66">
        <v>-6000</v>
      </c>
      <c r="J17" s="66"/>
      <c r="K17" s="66"/>
      <c r="L17" s="66"/>
      <c r="M17" s="66"/>
      <c r="N17" s="66"/>
    </row>
    <row r="18" spans="1:14" ht="15.75" customHeight="1">
      <c r="A18" s="61">
        <v>750</v>
      </c>
      <c r="B18" s="61" t="s">
        <v>39</v>
      </c>
      <c r="C18" s="61"/>
      <c r="D18" s="64">
        <v>3638678.11</v>
      </c>
      <c r="E18" s="64">
        <f>E19+E20</f>
        <v>0</v>
      </c>
      <c r="F18" s="64">
        <f>SUM(D18:E18)</f>
        <v>3638678.11</v>
      </c>
      <c r="G18" s="64">
        <v>3453182.11</v>
      </c>
      <c r="H18" s="64">
        <v>2688946.83</v>
      </c>
      <c r="I18" s="64">
        <v>764235.28</v>
      </c>
      <c r="J18" s="64"/>
      <c r="K18" s="64">
        <v>185496</v>
      </c>
      <c r="L18" s="64"/>
      <c r="M18" s="64"/>
      <c r="N18" s="64"/>
    </row>
    <row r="19" spans="1:14" ht="23.25" customHeight="1">
      <c r="A19" s="63"/>
      <c r="B19" s="65">
        <v>75023</v>
      </c>
      <c r="C19" s="65" t="s">
        <v>40</v>
      </c>
      <c r="D19" s="66">
        <v>3300784.76</v>
      </c>
      <c r="E19" s="66">
        <v>-30000</v>
      </c>
      <c r="F19" s="66">
        <f>SUM(D19:E20)</f>
        <v>3300784.76</v>
      </c>
      <c r="G19" s="66">
        <v>-30000</v>
      </c>
      <c r="H19" s="66">
        <v>-30000</v>
      </c>
      <c r="I19" s="66"/>
      <c r="J19" s="66"/>
      <c r="K19" s="66"/>
      <c r="L19" s="66"/>
      <c r="M19" s="66"/>
      <c r="N19" s="66"/>
    </row>
    <row r="20" spans="1:14" ht="15.75" customHeight="1">
      <c r="A20" s="63"/>
      <c r="B20" s="63"/>
      <c r="C20" s="65"/>
      <c r="D20" s="66"/>
      <c r="E20" s="66">
        <v>30000</v>
      </c>
      <c r="F20" s="66"/>
      <c r="G20" s="66">
        <v>30000</v>
      </c>
      <c r="H20" s="66"/>
      <c r="I20" s="66">
        <v>30000</v>
      </c>
      <c r="J20" s="66"/>
      <c r="K20" s="66"/>
      <c r="L20" s="66"/>
      <c r="M20" s="66"/>
      <c r="N20" s="66"/>
    </row>
    <row r="21" spans="1:14" ht="15.75" customHeight="1">
      <c r="A21" s="61">
        <v>801</v>
      </c>
      <c r="B21" s="61" t="s">
        <v>64</v>
      </c>
      <c r="C21" s="61"/>
      <c r="D21" s="64">
        <v>11410218.55</v>
      </c>
      <c r="E21" s="64">
        <f>SUM(E22:E24)</f>
        <v>83000</v>
      </c>
      <c r="F21" s="64">
        <f>SUM(D21:E21)</f>
        <v>11493218.55</v>
      </c>
      <c r="G21" s="64">
        <v>10979847.55</v>
      </c>
      <c r="H21" s="64">
        <v>8535437.55</v>
      </c>
      <c r="I21" s="64">
        <v>2444410</v>
      </c>
      <c r="J21" s="64">
        <v>20000</v>
      </c>
      <c r="K21" s="64">
        <v>493371</v>
      </c>
      <c r="L21" s="64"/>
      <c r="M21" s="64"/>
      <c r="N21" s="64"/>
    </row>
    <row r="22" spans="1:14" ht="15.75" customHeight="1">
      <c r="A22" s="65"/>
      <c r="B22" s="65">
        <v>80101</v>
      </c>
      <c r="C22" s="65" t="s">
        <v>42</v>
      </c>
      <c r="D22" s="66">
        <v>7487574.14</v>
      </c>
      <c r="E22" s="66">
        <v>-480</v>
      </c>
      <c r="F22" s="66">
        <f>SUM(D22:E24)</f>
        <v>7570574.14</v>
      </c>
      <c r="G22" s="66">
        <v>-480</v>
      </c>
      <c r="H22" s="66">
        <v>-480</v>
      </c>
      <c r="I22" s="66"/>
      <c r="J22" s="66"/>
      <c r="K22" s="66"/>
      <c r="L22" s="66"/>
      <c r="M22" s="66"/>
      <c r="N22" s="66"/>
    </row>
    <row r="23" spans="1:14" ht="15.75" customHeight="1">
      <c r="A23" s="65"/>
      <c r="B23" s="65"/>
      <c r="C23" s="65"/>
      <c r="D23" s="66"/>
      <c r="E23" s="66">
        <v>480</v>
      </c>
      <c r="F23" s="66"/>
      <c r="G23" s="66">
        <v>480</v>
      </c>
      <c r="H23" s="66">
        <v>480</v>
      </c>
      <c r="I23" s="66"/>
      <c r="J23" s="66"/>
      <c r="K23" s="66"/>
      <c r="L23" s="66"/>
      <c r="M23" s="66"/>
      <c r="N23" s="66"/>
    </row>
    <row r="24" spans="1:14" ht="15.75" customHeight="1">
      <c r="A24" s="65"/>
      <c r="B24" s="65"/>
      <c r="C24" s="65"/>
      <c r="D24" s="66"/>
      <c r="E24" s="66">
        <v>83000</v>
      </c>
      <c r="F24" s="66"/>
      <c r="G24" s="66">
        <v>83000</v>
      </c>
      <c r="H24" s="66"/>
      <c r="I24" s="66">
        <v>83000</v>
      </c>
      <c r="J24" s="66"/>
      <c r="K24" s="66"/>
      <c r="L24" s="66"/>
      <c r="M24" s="66"/>
      <c r="N24" s="66"/>
    </row>
    <row r="25" spans="1:14" ht="15.75" customHeight="1">
      <c r="A25" s="61">
        <v>852</v>
      </c>
      <c r="B25" s="61" t="s">
        <v>14</v>
      </c>
      <c r="C25" s="61"/>
      <c r="D25" s="64">
        <v>6213806.36</v>
      </c>
      <c r="E25" s="64">
        <f>SUM(E26:E28)</f>
        <v>26713</v>
      </c>
      <c r="F25" s="64">
        <f>SUM(D25:E25)</f>
        <v>6240519.36</v>
      </c>
      <c r="G25" s="67">
        <v>1274864</v>
      </c>
      <c r="H25" s="67">
        <v>721147</v>
      </c>
      <c r="I25" s="67">
        <v>553717</v>
      </c>
      <c r="J25" s="67"/>
      <c r="K25" s="67">
        <v>4945655.36</v>
      </c>
      <c r="L25" s="67">
        <v>20000</v>
      </c>
      <c r="M25" s="67"/>
      <c r="N25" s="67"/>
    </row>
    <row r="26" spans="1:14" ht="15.75" customHeight="1">
      <c r="A26" s="68"/>
      <c r="B26" s="69">
        <v>85202</v>
      </c>
      <c r="C26" s="69" t="s">
        <v>44</v>
      </c>
      <c r="D26" s="70">
        <v>350000</v>
      </c>
      <c r="E26" s="70">
        <v>30000</v>
      </c>
      <c r="F26" s="70">
        <f>SUM(D26:E26)</f>
        <v>380000</v>
      </c>
      <c r="G26" s="71">
        <v>30000</v>
      </c>
      <c r="H26" s="71"/>
      <c r="I26" s="71">
        <v>30000</v>
      </c>
      <c r="J26" s="71"/>
      <c r="K26" s="71"/>
      <c r="L26" s="71"/>
      <c r="M26" s="71"/>
      <c r="N26" s="71"/>
    </row>
    <row r="27" spans="1:14" ht="39" customHeight="1">
      <c r="A27" s="65"/>
      <c r="B27" s="65">
        <v>85213</v>
      </c>
      <c r="C27" s="72" t="s">
        <v>45</v>
      </c>
      <c r="D27" s="66">
        <v>29003</v>
      </c>
      <c r="E27" s="66">
        <v>-4487</v>
      </c>
      <c r="F27" s="66">
        <f>SUM(D27:E28)</f>
        <v>25716</v>
      </c>
      <c r="G27" s="66">
        <v>-4487</v>
      </c>
      <c r="H27" s="66"/>
      <c r="I27" s="66">
        <v>-4487</v>
      </c>
      <c r="J27" s="66"/>
      <c r="K27" s="66"/>
      <c r="L27" s="66"/>
      <c r="M27" s="66"/>
      <c r="N27" s="66"/>
    </row>
    <row r="28" spans="1:14" ht="45.75" customHeight="1">
      <c r="A28" s="65"/>
      <c r="B28" s="65"/>
      <c r="C28" s="72"/>
      <c r="D28" s="66"/>
      <c r="E28" s="66">
        <v>1200</v>
      </c>
      <c r="F28" s="66"/>
      <c r="G28" s="66">
        <v>1200</v>
      </c>
      <c r="H28" s="66"/>
      <c r="I28" s="66">
        <v>1200</v>
      </c>
      <c r="J28" s="66"/>
      <c r="K28" s="66"/>
      <c r="L28" s="66"/>
      <c r="M28" s="66"/>
      <c r="N28" s="66"/>
    </row>
    <row r="29" spans="1:14" ht="26.25" customHeight="1">
      <c r="A29" s="61">
        <v>853</v>
      </c>
      <c r="B29" s="61" t="s">
        <v>17</v>
      </c>
      <c r="C29" s="61"/>
      <c r="D29" s="64">
        <v>169272.74</v>
      </c>
      <c r="E29" s="64">
        <f>SUM(E30:E32)</f>
        <v>0</v>
      </c>
      <c r="F29" s="64">
        <f>SUM(D29:E29)</f>
        <v>169272.74</v>
      </c>
      <c r="G29" s="64"/>
      <c r="H29" s="64"/>
      <c r="I29" s="64"/>
      <c r="J29" s="64"/>
      <c r="K29" s="64"/>
      <c r="L29" s="64">
        <v>169272.74</v>
      </c>
      <c r="M29" s="64"/>
      <c r="N29" s="64"/>
    </row>
    <row r="30" spans="1:14" ht="18" customHeight="1">
      <c r="A30" s="73"/>
      <c r="B30" s="69">
        <v>85395</v>
      </c>
      <c r="C30" s="69" t="s">
        <v>46</v>
      </c>
      <c r="D30" s="70">
        <v>169272.74</v>
      </c>
      <c r="E30" s="70">
        <v>-700</v>
      </c>
      <c r="F30" s="70">
        <f>SUM(D30:E32)</f>
        <v>169272.74</v>
      </c>
      <c r="G30" s="70"/>
      <c r="H30" s="70"/>
      <c r="I30" s="70"/>
      <c r="J30" s="70"/>
      <c r="K30" s="70"/>
      <c r="L30" s="70">
        <v>-700</v>
      </c>
      <c r="M30" s="70"/>
      <c r="N30" s="70"/>
    </row>
    <row r="31" spans="1:14" ht="15.75" customHeight="1">
      <c r="A31" s="73"/>
      <c r="B31" s="69"/>
      <c r="C31" s="69"/>
      <c r="D31" s="70"/>
      <c r="E31" s="70">
        <v>-0.01</v>
      </c>
      <c r="F31" s="70"/>
      <c r="G31" s="70"/>
      <c r="H31" s="70"/>
      <c r="I31" s="70"/>
      <c r="J31" s="70"/>
      <c r="K31" s="70"/>
      <c r="L31" s="70">
        <v>-0.01</v>
      </c>
      <c r="M31" s="70"/>
      <c r="N31" s="70"/>
    </row>
    <row r="32" spans="1:14" ht="15.75" customHeight="1">
      <c r="A32" s="73"/>
      <c r="B32" s="69"/>
      <c r="C32" s="69"/>
      <c r="D32" s="70"/>
      <c r="E32" s="70">
        <v>700.01</v>
      </c>
      <c r="F32" s="70"/>
      <c r="G32" s="70"/>
      <c r="H32" s="70"/>
      <c r="I32" s="70"/>
      <c r="J32" s="70"/>
      <c r="K32" s="70"/>
      <c r="L32" s="70">
        <v>700.01</v>
      </c>
      <c r="M32" s="70"/>
      <c r="N32" s="70"/>
    </row>
    <row r="33" spans="1:14" ht="18" customHeight="1">
      <c r="A33" s="74">
        <v>900</v>
      </c>
      <c r="B33" s="74" t="s">
        <v>47</v>
      </c>
      <c r="C33" s="74"/>
      <c r="D33" s="75">
        <v>1460648.24</v>
      </c>
      <c r="E33" s="75">
        <f>SUM(E34)</f>
        <v>-30000</v>
      </c>
      <c r="F33" s="75">
        <f>SUM(D33:E33)</f>
        <v>1430648.24</v>
      </c>
      <c r="G33" s="75">
        <v>1421048.24</v>
      </c>
      <c r="H33" s="75">
        <v>144340</v>
      </c>
      <c r="I33" s="75">
        <v>1276708.24</v>
      </c>
      <c r="J33" s="75"/>
      <c r="K33" s="75">
        <v>9600</v>
      </c>
      <c r="L33" s="75"/>
      <c r="M33" s="75"/>
      <c r="N33" s="75"/>
    </row>
    <row r="34" spans="1:14" ht="15.75" customHeight="1">
      <c r="A34" s="73"/>
      <c r="B34" s="69">
        <v>90003</v>
      </c>
      <c r="C34" s="69" t="s">
        <v>48</v>
      </c>
      <c r="D34" s="71">
        <v>236000</v>
      </c>
      <c r="E34" s="71">
        <v>-30000</v>
      </c>
      <c r="F34" s="71">
        <f>SUM(D34:E34)</f>
        <v>206000</v>
      </c>
      <c r="G34" s="71">
        <v>-30000</v>
      </c>
      <c r="H34" s="71"/>
      <c r="I34" s="71">
        <v>-30000</v>
      </c>
      <c r="J34" s="71"/>
      <c r="K34" s="71"/>
      <c r="L34" s="71"/>
      <c r="M34" s="71"/>
      <c r="N34" s="71"/>
    </row>
    <row r="35" spans="1:14" ht="13.5" customHeight="1">
      <c r="A35" s="61" t="s">
        <v>65</v>
      </c>
      <c r="B35" s="61"/>
      <c r="C35" s="61"/>
      <c r="D35" s="64">
        <v>27907602.87</v>
      </c>
      <c r="E35" s="64">
        <v>243380.01</v>
      </c>
      <c r="F35" s="64">
        <f>SUM(D35:E36)</f>
        <v>28079315.87</v>
      </c>
      <c r="G35" s="67">
        <v>20853396.77</v>
      </c>
      <c r="H35" s="67">
        <v>12268759.52</v>
      </c>
      <c r="I35" s="67">
        <v>8584637.25</v>
      </c>
      <c r="J35" s="67">
        <v>799680</v>
      </c>
      <c r="K35" s="67">
        <v>5994714.36</v>
      </c>
      <c r="L35" s="67">
        <v>257524.74</v>
      </c>
      <c r="M35" s="67"/>
      <c r="N35" s="67">
        <v>174000</v>
      </c>
    </row>
    <row r="36" spans="1:15" ht="14.25" customHeight="1">
      <c r="A36" s="61"/>
      <c r="B36" s="61"/>
      <c r="C36" s="61"/>
      <c r="D36" s="64"/>
      <c r="E36" s="76">
        <v>-71667.01</v>
      </c>
      <c r="F36" s="64"/>
      <c r="G36" s="67"/>
      <c r="H36" s="67"/>
      <c r="I36" s="67"/>
      <c r="J36" s="67"/>
      <c r="K36" s="67"/>
      <c r="L36" s="67"/>
      <c r="M36" s="67"/>
      <c r="N36" s="67"/>
      <c r="O36" s="77"/>
    </row>
    <row r="37" ht="10.5" customHeight="1">
      <c r="O37" s="77"/>
    </row>
    <row r="38" spans="1:15" ht="10.5" customHeight="1">
      <c r="A38" s="78"/>
      <c r="O38" s="79"/>
    </row>
    <row r="39" spans="1:11" ht="30.75" customHeight="1">
      <c r="A39" s="80"/>
      <c r="B39" s="81"/>
      <c r="C39" s="81"/>
      <c r="G39" s="82"/>
      <c r="H39" s="82"/>
      <c r="I39" s="82"/>
      <c r="K39" s="82"/>
    </row>
  </sheetData>
  <mergeCells count="58">
    <mergeCell ref="K1:N2"/>
    <mergeCell ref="A5:A6"/>
    <mergeCell ref="B5:B6"/>
    <mergeCell ref="C5:C6"/>
    <mergeCell ref="D5:F6"/>
    <mergeCell ref="G5:G6"/>
    <mergeCell ref="H5:I5"/>
    <mergeCell ref="J5:J6"/>
    <mergeCell ref="K5:K6"/>
    <mergeCell ref="L5:L6"/>
    <mergeCell ref="M5:M6"/>
    <mergeCell ref="N5:N6"/>
    <mergeCell ref="D8:F8"/>
    <mergeCell ref="B9:C9"/>
    <mergeCell ref="B11:C11"/>
    <mergeCell ref="A12:A13"/>
    <mergeCell ref="B12:B13"/>
    <mergeCell ref="C12:C13"/>
    <mergeCell ref="D12:D13"/>
    <mergeCell ref="F12:F13"/>
    <mergeCell ref="B14:C14"/>
    <mergeCell ref="B16:C16"/>
    <mergeCell ref="B18:C18"/>
    <mergeCell ref="A19:A20"/>
    <mergeCell ref="B19:B20"/>
    <mergeCell ref="C19:C20"/>
    <mergeCell ref="D19:D20"/>
    <mergeCell ref="F19:F20"/>
    <mergeCell ref="B21:C21"/>
    <mergeCell ref="A22:A24"/>
    <mergeCell ref="B22:B24"/>
    <mergeCell ref="C22:C24"/>
    <mergeCell ref="D22:D24"/>
    <mergeCell ref="F22:F24"/>
    <mergeCell ref="B25:C25"/>
    <mergeCell ref="A27:A28"/>
    <mergeCell ref="B27:B28"/>
    <mergeCell ref="C27:C28"/>
    <mergeCell ref="D27:D28"/>
    <mergeCell ref="F27:F28"/>
    <mergeCell ref="B29:C29"/>
    <mergeCell ref="A30:A32"/>
    <mergeCell ref="B30:B32"/>
    <mergeCell ref="C30:C32"/>
    <mergeCell ref="D30:D32"/>
    <mergeCell ref="F30:F32"/>
    <mergeCell ref="B33:C33"/>
    <mergeCell ref="A35:C36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H9" sqref="H9"/>
    </sheetView>
  </sheetViews>
  <sheetFormatPr defaultColWidth="10.28125" defaultRowHeight="12.75"/>
  <cols>
    <col min="1" max="1" width="4.57421875" style="83" customWidth="1"/>
    <col min="2" max="2" width="8.00390625" style="83" customWidth="1"/>
    <col min="3" max="3" width="24.00390625" style="83" customWidth="1"/>
    <col min="4" max="4" width="10.8515625" style="83" customWidth="1"/>
    <col min="5" max="5" width="11.7109375" style="83" customWidth="1"/>
    <col min="6" max="6" width="10.7109375" style="83" customWidth="1"/>
    <col min="7" max="7" width="15.57421875" style="83" customWidth="1"/>
    <col min="8" max="8" width="13.421875" style="83" customWidth="1"/>
    <col min="9" max="9" width="9.140625" style="83" customWidth="1"/>
    <col min="10" max="10" width="9.57421875" style="84" customWidth="1"/>
    <col min="11" max="11" width="9.28125" style="84" customWidth="1"/>
    <col min="12" max="16384" width="10.140625" style="84" customWidth="1"/>
  </cols>
  <sheetData>
    <row r="1" spans="1:11" ht="12.75">
      <c r="A1" s="85"/>
      <c r="B1" s="85"/>
      <c r="C1" s="85"/>
      <c r="D1" s="85"/>
      <c r="E1" s="85"/>
      <c r="F1" s="85"/>
      <c r="G1" s="86" t="s">
        <v>66</v>
      </c>
      <c r="H1" s="86"/>
      <c r="I1" s="86"/>
      <c r="J1" s="86"/>
      <c r="K1" s="86"/>
    </row>
    <row r="2" spans="1:11" ht="9.75" customHeight="1">
      <c r="A2" s="85"/>
      <c r="B2" s="85"/>
      <c r="C2" s="85"/>
      <c r="D2" s="85"/>
      <c r="E2" s="85"/>
      <c r="F2" s="85"/>
      <c r="G2" s="86" t="s">
        <v>67</v>
      </c>
      <c r="H2" s="86"/>
      <c r="I2" s="86"/>
      <c r="J2" s="86"/>
      <c r="K2" s="86"/>
    </row>
    <row r="3" spans="1:11" ht="9.75" customHeight="1">
      <c r="A3" s="85"/>
      <c r="B3" s="85"/>
      <c r="C3" s="85"/>
      <c r="D3" s="85"/>
      <c r="E3" s="85"/>
      <c r="F3" s="85"/>
      <c r="G3" s="86"/>
      <c r="H3" s="86"/>
      <c r="I3" s="86"/>
      <c r="J3" s="86"/>
      <c r="K3" s="86"/>
    </row>
    <row r="4" spans="1:11" ht="9.75" customHeight="1">
      <c r="A4" s="85"/>
      <c r="B4" s="85"/>
      <c r="C4" s="85"/>
      <c r="D4" s="85"/>
      <c r="E4" s="85"/>
      <c r="F4" s="85"/>
      <c r="G4" s="86"/>
      <c r="H4" s="86"/>
      <c r="I4" s="86"/>
      <c r="J4" s="86"/>
      <c r="K4" s="86"/>
    </row>
    <row r="5" spans="1:12" ht="11.25" customHeight="1">
      <c r="A5" s="85"/>
      <c r="B5" s="85"/>
      <c r="C5" s="85"/>
      <c r="D5" s="87" t="s">
        <v>68</v>
      </c>
      <c r="E5" s="87"/>
      <c r="F5" s="87"/>
      <c r="G5" s="88"/>
      <c r="I5" s="88"/>
      <c r="J5" s="88"/>
      <c r="K5" s="89"/>
      <c r="L5" s="88"/>
    </row>
    <row r="6" spans="1:11" ht="12.75" customHeight="1">
      <c r="A6" s="90" t="s">
        <v>2</v>
      </c>
      <c r="B6" s="90" t="s">
        <v>24</v>
      </c>
      <c r="C6" s="90" t="s">
        <v>25</v>
      </c>
      <c r="D6" s="91" t="s">
        <v>4</v>
      </c>
      <c r="E6" s="91"/>
      <c r="F6" s="91"/>
      <c r="G6" s="90" t="s">
        <v>69</v>
      </c>
      <c r="H6" s="90" t="s">
        <v>70</v>
      </c>
      <c r="I6" s="90" t="s">
        <v>71</v>
      </c>
      <c r="J6" s="90" t="s">
        <v>72</v>
      </c>
      <c r="K6" s="90" t="s">
        <v>73</v>
      </c>
    </row>
    <row r="7" spans="1:11" ht="64.5" customHeight="1">
      <c r="A7" s="90"/>
      <c r="B7" s="90"/>
      <c r="C7" s="90"/>
      <c r="D7" s="92" t="s">
        <v>11</v>
      </c>
      <c r="E7" s="90" t="s">
        <v>12</v>
      </c>
      <c r="F7" s="92" t="s">
        <v>13</v>
      </c>
      <c r="G7" s="90"/>
      <c r="H7" s="93" t="s">
        <v>74</v>
      </c>
      <c r="I7" s="90"/>
      <c r="J7" s="90"/>
      <c r="K7" s="90"/>
    </row>
    <row r="8" spans="1:11" ht="14.25" customHeight="1">
      <c r="A8" s="94">
        <v>1</v>
      </c>
      <c r="B8" s="94">
        <v>2</v>
      </c>
      <c r="C8" s="94">
        <v>3</v>
      </c>
      <c r="D8" s="95">
        <v>4</v>
      </c>
      <c r="E8" s="95">
        <v>5</v>
      </c>
      <c r="F8" s="95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</row>
    <row r="9" spans="1:11" ht="14.25" customHeight="1">
      <c r="A9" s="96" t="s">
        <v>27</v>
      </c>
      <c r="B9" s="96" t="s">
        <v>28</v>
      </c>
      <c r="C9" s="96"/>
      <c r="D9" s="97">
        <v>5382382.34</v>
      </c>
      <c r="E9" s="97">
        <f>SUM(E10)</f>
        <v>7000</v>
      </c>
      <c r="F9" s="97">
        <f>SUM(D9:E9)</f>
        <v>5389382.34</v>
      </c>
      <c r="G9" s="98">
        <v>5389382.34</v>
      </c>
      <c r="H9" s="98">
        <v>3341381.84</v>
      </c>
      <c r="I9" s="98"/>
      <c r="J9" s="98"/>
      <c r="K9" s="98"/>
    </row>
    <row r="10" spans="1:11" ht="21" customHeight="1">
      <c r="A10" s="94"/>
      <c r="B10" s="94" t="s">
        <v>29</v>
      </c>
      <c r="C10" s="94" t="s">
        <v>30</v>
      </c>
      <c r="D10" s="99">
        <v>2041000.5</v>
      </c>
      <c r="E10" s="99">
        <v>7000</v>
      </c>
      <c r="F10" s="99">
        <f>SUM(D10:E10)</f>
        <v>2048000.5</v>
      </c>
      <c r="G10" s="100">
        <v>7000</v>
      </c>
      <c r="H10" s="100"/>
      <c r="I10" s="100"/>
      <c r="J10" s="100"/>
      <c r="K10" s="100"/>
    </row>
    <row r="11" spans="1:11" ht="22.5" customHeight="1">
      <c r="A11" s="96">
        <v>400</v>
      </c>
      <c r="B11" s="96" t="s">
        <v>31</v>
      </c>
      <c r="C11" s="96"/>
      <c r="D11" s="97">
        <v>99277</v>
      </c>
      <c r="E11" s="97">
        <f>SUM(E12)</f>
        <v>-20000</v>
      </c>
      <c r="F11" s="97">
        <f>SUM(D11:E11)</f>
        <v>79277</v>
      </c>
      <c r="G11" s="98">
        <v>79277</v>
      </c>
      <c r="H11" s="98"/>
      <c r="I11" s="98"/>
      <c r="J11" s="98"/>
      <c r="K11" s="98"/>
    </row>
    <row r="12" spans="1:11" ht="14.25" customHeight="1">
      <c r="A12" s="94"/>
      <c r="B12" s="94">
        <v>40002</v>
      </c>
      <c r="C12" s="94" t="s">
        <v>32</v>
      </c>
      <c r="D12" s="99">
        <v>99277</v>
      </c>
      <c r="E12" s="99">
        <v>-20000</v>
      </c>
      <c r="F12" s="99">
        <f>SUM(D12:E12)</f>
        <v>79277</v>
      </c>
      <c r="G12" s="99">
        <v>-20000</v>
      </c>
      <c r="H12" s="100"/>
      <c r="I12" s="100"/>
      <c r="J12" s="100"/>
      <c r="K12" s="100"/>
    </row>
    <row r="13" spans="1:11" ht="14.25" customHeight="1">
      <c r="A13" s="96">
        <v>600</v>
      </c>
      <c r="B13" s="96" t="s">
        <v>33</v>
      </c>
      <c r="C13" s="96"/>
      <c r="D13" s="97">
        <v>602197.08</v>
      </c>
      <c r="E13" s="97">
        <f>SUM(E14)</f>
        <v>-122000</v>
      </c>
      <c r="F13" s="97">
        <f>SUM(D13:E13)</f>
        <v>480197.07999999996</v>
      </c>
      <c r="G13" s="97">
        <v>480197.08</v>
      </c>
      <c r="H13" s="98"/>
      <c r="I13" s="98"/>
      <c r="J13" s="98"/>
      <c r="K13" s="98"/>
    </row>
    <row r="14" spans="1:11" ht="14.25" customHeight="1">
      <c r="A14" s="94"/>
      <c r="B14" s="94">
        <v>60016</v>
      </c>
      <c r="C14" s="94" t="s">
        <v>34</v>
      </c>
      <c r="D14" s="99">
        <v>602197.08</v>
      </c>
      <c r="E14" s="99">
        <v>-122000</v>
      </c>
      <c r="F14" s="99">
        <f>SUM(D14:E14)</f>
        <v>480197.07999999996</v>
      </c>
      <c r="G14" s="99">
        <v>-122000</v>
      </c>
      <c r="H14" s="100"/>
      <c r="I14" s="100"/>
      <c r="J14" s="100"/>
      <c r="K14" s="100"/>
    </row>
    <row r="15" spans="1:11" ht="21.75" customHeight="1">
      <c r="A15" s="96">
        <v>900</v>
      </c>
      <c r="B15" s="96" t="s">
        <v>47</v>
      </c>
      <c r="C15" s="96"/>
      <c r="D15" s="97">
        <v>150000</v>
      </c>
      <c r="E15" s="97">
        <f>SUM(E16)</f>
        <v>-40000</v>
      </c>
      <c r="F15" s="97">
        <f>SUM(D15:E15)</f>
        <v>110000</v>
      </c>
      <c r="G15" s="98">
        <v>110000</v>
      </c>
      <c r="H15" s="98"/>
      <c r="I15" s="101"/>
      <c r="J15" s="101"/>
      <c r="K15" s="101"/>
    </row>
    <row r="16" spans="1:11" ht="21.75" customHeight="1">
      <c r="A16" s="94"/>
      <c r="B16" s="94">
        <v>90015</v>
      </c>
      <c r="C16" s="94" t="s">
        <v>49</v>
      </c>
      <c r="D16" s="99">
        <v>150000</v>
      </c>
      <c r="E16" s="99">
        <v>-40000</v>
      </c>
      <c r="F16" s="99">
        <f>SUM(D16:E16)</f>
        <v>110000</v>
      </c>
      <c r="G16" s="99">
        <v>-40000</v>
      </c>
      <c r="H16" s="100"/>
      <c r="I16" s="102"/>
      <c r="J16" s="102"/>
      <c r="K16" s="102"/>
    </row>
    <row r="17" spans="1:11" ht="18" customHeight="1">
      <c r="A17" s="96" t="s">
        <v>65</v>
      </c>
      <c r="B17" s="96"/>
      <c r="C17" s="96"/>
      <c r="D17" s="97">
        <v>7268037.9</v>
      </c>
      <c r="E17" s="97">
        <v>7000</v>
      </c>
      <c r="F17" s="97">
        <f>SUM(D17:E18)</f>
        <v>7093037.9</v>
      </c>
      <c r="G17" s="97">
        <v>6594862.4</v>
      </c>
      <c r="H17" s="98">
        <v>3341381.84</v>
      </c>
      <c r="I17" s="98"/>
      <c r="J17" s="98"/>
      <c r="K17" s="98">
        <v>498175.5</v>
      </c>
    </row>
    <row r="18" spans="1:11" s="85" customFormat="1" ht="15" customHeight="1">
      <c r="A18" s="96"/>
      <c r="B18" s="96"/>
      <c r="C18" s="96"/>
      <c r="D18" s="97"/>
      <c r="E18" s="98">
        <v>-182000</v>
      </c>
      <c r="F18" s="97"/>
      <c r="G18" s="97"/>
      <c r="H18" s="97"/>
      <c r="I18" s="97"/>
      <c r="J18" s="97"/>
      <c r="K18" s="97"/>
    </row>
    <row r="20" ht="12.75">
      <c r="A20" s="103"/>
    </row>
    <row r="24" ht="12.75">
      <c r="G24" s="89"/>
    </row>
  </sheetData>
  <mergeCells count="22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B11:C11"/>
    <mergeCell ref="B13:C13"/>
    <mergeCell ref="B15:C15"/>
    <mergeCell ref="A17:C18"/>
    <mergeCell ref="D17:D18"/>
    <mergeCell ref="F17:F18"/>
    <mergeCell ref="G17:G18"/>
    <mergeCell ref="H17:H18"/>
    <mergeCell ref="I17:I18"/>
    <mergeCell ref="J17:J18"/>
    <mergeCell ref="K17:K1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G5" sqref="G5"/>
    </sheetView>
  </sheetViews>
  <sheetFormatPr defaultColWidth="12.57421875" defaultRowHeight="12.75"/>
  <cols>
    <col min="1" max="1" width="3.7109375" style="104" customWidth="1"/>
    <col min="2" max="2" width="5.421875" style="104" customWidth="1"/>
    <col min="3" max="3" width="8.140625" style="104" customWidth="1"/>
    <col min="4" max="4" width="31.421875" style="104" customWidth="1"/>
    <col min="5" max="5" width="13.140625" style="104" customWidth="1"/>
    <col min="6" max="6" width="11.8515625" style="104" customWidth="1"/>
    <col min="7" max="7" width="11.421875" style="104" customWidth="1"/>
    <col min="8" max="8" width="11.7109375" style="104" customWidth="1"/>
    <col min="9" max="9" width="14.28125" style="104" customWidth="1"/>
    <col min="10" max="10" width="11.7109375" style="104" customWidth="1"/>
    <col min="11" max="11" width="8.00390625" style="104" customWidth="1"/>
    <col min="12" max="16384" width="11.57421875" style="104" customWidth="1"/>
  </cols>
  <sheetData>
    <row r="1" spans="1:12" ht="12.75">
      <c r="A1" s="105"/>
      <c r="B1" s="105"/>
      <c r="C1" s="105"/>
      <c r="D1" s="105"/>
      <c r="E1" s="105"/>
      <c r="F1" s="105"/>
      <c r="G1" s="105" t="s">
        <v>75</v>
      </c>
      <c r="H1" s="49"/>
      <c r="I1" s="49"/>
      <c r="J1" s="50"/>
      <c r="K1" s="106"/>
      <c r="L1" s="106"/>
    </row>
    <row r="2" spans="1:12" ht="12.75">
      <c r="A2" s="105"/>
      <c r="B2" s="105"/>
      <c r="C2" s="105"/>
      <c r="D2" s="105"/>
      <c r="E2" s="105"/>
      <c r="F2" s="105"/>
      <c r="G2" s="105" t="s">
        <v>76</v>
      </c>
      <c r="H2" s="49"/>
      <c r="I2" s="49"/>
      <c r="J2" s="50"/>
      <c r="K2" s="106"/>
      <c r="L2" s="106"/>
    </row>
    <row r="3" spans="1:11" ht="12.7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7.25" customHeight="1">
      <c r="A4" s="107" t="s">
        <v>77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7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9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1" ht="12.75" customHeight="1">
      <c r="A7" s="110" t="s">
        <v>78</v>
      </c>
      <c r="B7" s="111" t="s">
        <v>2</v>
      </c>
      <c r="C7" s="110" t="s">
        <v>79</v>
      </c>
      <c r="D7" s="112" t="s">
        <v>80</v>
      </c>
      <c r="E7" s="113" t="s">
        <v>81</v>
      </c>
      <c r="F7" s="113" t="s">
        <v>82</v>
      </c>
      <c r="G7" s="113"/>
      <c r="H7" s="113"/>
      <c r="I7" s="113"/>
      <c r="J7" s="113"/>
      <c r="K7" s="114" t="s">
        <v>83</v>
      </c>
    </row>
    <row r="8" spans="1:11" ht="12.75" customHeight="1">
      <c r="A8" s="110"/>
      <c r="B8" s="110"/>
      <c r="C8" s="110"/>
      <c r="D8" s="112"/>
      <c r="E8" s="113"/>
      <c r="F8" s="113" t="s">
        <v>84</v>
      </c>
      <c r="G8" s="113" t="s">
        <v>85</v>
      </c>
      <c r="H8" s="113"/>
      <c r="I8" s="113"/>
      <c r="J8" s="113"/>
      <c r="K8" s="114"/>
    </row>
    <row r="9" spans="1:11" ht="12.75" customHeight="1">
      <c r="A9" s="110"/>
      <c r="B9" s="110"/>
      <c r="C9" s="110"/>
      <c r="D9" s="112"/>
      <c r="E9" s="113"/>
      <c r="F9" s="113"/>
      <c r="G9" s="113" t="s">
        <v>86</v>
      </c>
      <c r="H9" s="113" t="s">
        <v>87</v>
      </c>
      <c r="I9" s="113" t="s">
        <v>88</v>
      </c>
      <c r="J9" s="114" t="s">
        <v>89</v>
      </c>
      <c r="K9" s="114"/>
    </row>
    <row r="10" spans="1:11" ht="12.75">
      <c r="A10" s="110"/>
      <c r="B10" s="110"/>
      <c r="C10" s="110"/>
      <c r="D10" s="112"/>
      <c r="E10" s="113"/>
      <c r="F10" s="113"/>
      <c r="G10" s="113"/>
      <c r="H10" s="113"/>
      <c r="I10" s="113"/>
      <c r="J10" s="114"/>
      <c r="K10" s="114"/>
    </row>
    <row r="11" spans="1:11" ht="51.75" customHeight="1">
      <c r="A11" s="110"/>
      <c r="B11" s="110"/>
      <c r="C11" s="110"/>
      <c r="D11" s="112"/>
      <c r="E11" s="113"/>
      <c r="F11" s="113"/>
      <c r="G11" s="113"/>
      <c r="H11" s="113"/>
      <c r="I11" s="113"/>
      <c r="J11" s="114"/>
      <c r="K11" s="114"/>
    </row>
    <row r="12" spans="1:11" ht="12.75">
      <c r="A12" s="115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</row>
    <row r="13" spans="1:11" ht="33.75" customHeight="1">
      <c r="A13" s="116">
        <v>1</v>
      </c>
      <c r="B13" s="116" t="s">
        <v>27</v>
      </c>
      <c r="C13" s="116" t="s">
        <v>90</v>
      </c>
      <c r="D13" s="117" t="s">
        <v>91</v>
      </c>
      <c r="E13" s="118">
        <v>4391381.84</v>
      </c>
      <c r="F13" s="118">
        <v>3341381.84</v>
      </c>
      <c r="G13" s="118">
        <v>646000</v>
      </c>
      <c r="H13" s="119">
        <v>861090.68</v>
      </c>
      <c r="I13" s="120" t="s">
        <v>92</v>
      </c>
      <c r="J13" s="119"/>
      <c r="K13" s="119"/>
    </row>
    <row r="14" spans="1:11" ht="50.25" customHeight="1">
      <c r="A14" s="116"/>
      <c r="B14" s="116"/>
      <c r="C14" s="116"/>
      <c r="D14" s="117"/>
      <c r="E14" s="118"/>
      <c r="F14" s="118"/>
      <c r="G14" s="118"/>
      <c r="H14" s="119">
        <v>1706791.16</v>
      </c>
      <c r="I14" s="120"/>
      <c r="J14" s="119"/>
      <c r="K14" s="119"/>
    </row>
    <row r="15" spans="1:11" ht="52.5" customHeight="1">
      <c r="A15" s="116">
        <v>2</v>
      </c>
      <c r="B15" s="116" t="s">
        <v>27</v>
      </c>
      <c r="C15" s="116" t="s">
        <v>29</v>
      </c>
      <c r="D15" s="121" t="s">
        <v>93</v>
      </c>
      <c r="E15" s="118">
        <v>100000</v>
      </c>
      <c r="F15" s="118">
        <v>100000</v>
      </c>
      <c r="G15" s="118">
        <v>100000</v>
      </c>
      <c r="H15" s="118">
        <v>0</v>
      </c>
      <c r="I15" s="122" t="s">
        <v>94</v>
      </c>
      <c r="J15" s="123"/>
      <c r="K15" s="123"/>
    </row>
    <row r="16" spans="1:11" ht="33.75" customHeight="1">
      <c r="A16" s="116">
        <v>3</v>
      </c>
      <c r="B16" s="116" t="s">
        <v>27</v>
      </c>
      <c r="C16" s="116" t="s">
        <v>29</v>
      </c>
      <c r="D16" s="121" t="s">
        <v>95</v>
      </c>
      <c r="E16" s="118">
        <v>60000</v>
      </c>
      <c r="F16" s="118">
        <v>60000</v>
      </c>
      <c r="G16" s="118">
        <v>60000</v>
      </c>
      <c r="H16" s="118">
        <v>0</v>
      </c>
      <c r="I16" s="122" t="s">
        <v>94</v>
      </c>
      <c r="J16" s="123"/>
      <c r="K16" s="123"/>
    </row>
    <row r="17" spans="1:11" ht="44.25" customHeight="1">
      <c r="A17" s="116">
        <v>4</v>
      </c>
      <c r="B17" s="116" t="s">
        <v>27</v>
      </c>
      <c r="C17" s="116" t="s">
        <v>29</v>
      </c>
      <c r="D17" s="121" t="s">
        <v>96</v>
      </c>
      <c r="E17" s="118">
        <v>1060000.5</v>
      </c>
      <c r="F17" s="118">
        <v>1060000.5</v>
      </c>
      <c r="G17" s="118">
        <v>75000</v>
      </c>
      <c r="H17" s="124">
        <v>835000.5</v>
      </c>
      <c r="I17" s="120" t="s">
        <v>97</v>
      </c>
      <c r="J17" s="123"/>
      <c r="K17" s="123"/>
    </row>
    <row r="18" spans="1:11" ht="44.25" customHeight="1">
      <c r="A18" s="116"/>
      <c r="B18" s="116"/>
      <c r="C18" s="116"/>
      <c r="D18" s="121" t="s">
        <v>98</v>
      </c>
      <c r="E18" s="118">
        <v>1067000.5</v>
      </c>
      <c r="F18" s="118">
        <v>1067000.5</v>
      </c>
      <c r="G18" s="118">
        <v>82000</v>
      </c>
      <c r="H18" s="124">
        <v>835000.5</v>
      </c>
      <c r="I18" s="120" t="s">
        <v>97</v>
      </c>
      <c r="J18" s="123"/>
      <c r="K18" s="123"/>
    </row>
    <row r="19" spans="1:11" ht="36" customHeight="1">
      <c r="A19" s="116">
        <v>5</v>
      </c>
      <c r="B19" s="116" t="s">
        <v>27</v>
      </c>
      <c r="C19" s="116" t="s">
        <v>29</v>
      </c>
      <c r="D19" s="121" t="s">
        <v>99</v>
      </c>
      <c r="E19" s="118">
        <v>62000</v>
      </c>
      <c r="F19" s="118">
        <v>62000</v>
      </c>
      <c r="G19" s="118">
        <v>62000</v>
      </c>
      <c r="H19" s="118">
        <v>0</v>
      </c>
      <c r="I19" s="125" t="s">
        <v>94</v>
      </c>
      <c r="J19" s="123"/>
      <c r="K19" s="123"/>
    </row>
    <row r="20" spans="1:11" ht="36" customHeight="1">
      <c r="A20" s="116">
        <v>6</v>
      </c>
      <c r="B20" s="116" t="s">
        <v>27</v>
      </c>
      <c r="C20" s="116" t="s">
        <v>29</v>
      </c>
      <c r="D20" s="126" t="s">
        <v>100</v>
      </c>
      <c r="E20" s="118">
        <v>747000</v>
      </c>
      <c r="F20" s="118">
        <v>747000</v>
      </c>
      <c r="G20" s="118">
        <v>132000</v>
      </c>
      <c r="H20" s="118">
        <v>565000</v>
      </c>
      <c r="I20" s="127" t="s">
        <v>101</v>
      </c>
      <c r="J20" s="123"/>
      <c r="K20" s="123"/>
    </row>
    <row r="21" spans="1:11" ht="36" customHeight="1">
      <c r="A21" s="116">
        <v>7</v>
      </c>
      <c r="B21" s="116" t="s">
        <v>27</v>
      </c>
      <c r="C21" s="116" t="s">
        <v>29</v>
      </c>
      <c r="D21" s="126" t="s">
        <v>102</v>
      </c>
      <c r="E21" s="128">
        <v>12000</v>
      </c>
      <c r="F21" s="128">
        <v>12000</v>
      </c>
      <c r="G21" s="128">
        <v>12000</v>
      </c>
      <c r="H21" s="118">
        <v>0</v>
      </c>
      <c r="I21" s="122" t="s">
        <v>94</v>
      </c>
      <c r="J21" s="123"/>
      <c r="K21" s="123"/>
    </row>
    <row r="22" spans="1:11" ht="36" customHeight="1">
      <c r="A22" s="129" t="s">
        <v>103</v>
      </c>
      <c r="B22" s="129"/>
      <c r="C22" s="129"/>
      <c r="D22" s="130"/>
      <c r="E22" s="131">
        <f>E13+E15+E16+E18+E19+E20+E21</f>
        <v>6439382.34</v>
      </c>
      <c r="F22" s="131">
        <f>F13+F15+F16+F18+F19+F20+F21</f>
        <v>5389382.34</v>
      </c>
      <c r="G22" s="131">
        <f>G13+G15+G16+G18+G19+G20+G21</f>
        <v>1094000</v>
      </c>
      <c r="H22" s="131">
        <f>H13+H14+H18+H20</f>
        <v>3967882.34</v>
      </c>
      <c r="I22" s="132" t="s">
        <v>104</v>
      </c>
      <c r="J22" s="133"/>
      <c r="K22" s="134"/>
    </row>
    <row r="23" spans="1:11" ht="39" customHeight="1">
      <c r="A23" s="116">
        <v>8</v>
      </c>
      <c r="B23" s="116">
        <v>400</v>
      </c>
      <c r="C23" s="116">
        <v>40002</v>
      </c>
      <c r="D23" s="121" t="s">
        <v>105</v>
      </c>
      <c r="E23" s="118">
        <v>14277</v>
      </c>
      <c r="F23" s="118">
        <v>14277</v>
      </c>
      <c r="G23" s="118">
        <v>14277</v>
      </c>
      <c r="H23" s="118">
        <v>0</v>
      </c>
      <c r="I23" s="125" t="s">
        <v>94</v>
      </c>
      <c r="J23" s="135"/>
      <c r="K23" s="135"/>
    </row>
    <row r="24" spans="1:11" ht="34.5" customHeight="1">
      <c r="A24" s="136">
        <v>9</v>
      </c>
      <c r="B24" s="137">
        <v>400</v>
      </c>
      <c r="C24" s="137">
        <v>40002</v>
      </c>
      <c r="D24" s="126" t="s">
        <v>106</v>
      </c>
      <c r="E24" s="128">
        <v>65000</v>
      </c>
      <c r="F24" s="128">
        <v>65000</v>
      </c>
      <c r="G24" s="128">
        <v>65000</v>
      </c>
      <c r="H24" s="128">
        <v>0</v>
      </c>
      <c r="I24" s="125" t="s">
        <v>94</v>
      </c>
      <c r="J24" s="135"/>
      <c r="K24" s="135"/>
    </row>
    <row r="25" spans="1:11" ht="36.75" customHeight="1">
      <c r="A25" s="136">
        <v>10</v>
      </c>
      <c r="B25" s="137">
        <v>400</v>
      </c>
      <c r="C25" s="137">
        <v>40002</v>
      </c>
      <c r="D25" s="126" t="s">
        <v>107</v>
      </c>
      <c r="E25" s="128">
        <v>20000</v>
      </c>
      <c r="F25" s="128">
        <v>20000</v>
      </c>
      <c r="G25" s="128">
        <v>20000</v>
      </c>
      <c r="H25" s="128">
        <v>0</v>
      </c>
      <c r="I25" s="122" t="s">
        <v>94</v>
      </c>
      <c r="J25" s="135"/>
      <c r="K25" s="135"/>
    </row>
    <row r="26" spans="1:11" ht="36.75" customHeight="1">
      <c r="A26" s="136"/>
      <c r="B26" s="137"/>
      <c r="C26" s="137"/>
      <c r="D26" s="126" t="s">
        <v>98</v>
      </c>
      <c r="E26" s="128">
        <v>0</v>
      </c>
      <c r="F26" s="128">
        <v>0</v>
      </c>
      <c r="G26" s="128">
        <v>0</v>
      </c>
      <c r="H26" s="128">
        <v>0</v>
      </c>
      <c r="I26" s="122" t="s">
        <v>94</v>
      </c>
      <c r="J26" s="135"/>
      <c r="K26" s="135"/>
    </row>
    <row r="27" spans="1:11" ht="36.75" customHeight="1">
      <c r="A27" s="138" t="s">
        <v>108</v>
      </c>
      <c r="B27" s="138"/>
      <c r="C27" s="138"/>
      <c r="D27" s="139"/>
      <c r="E27" s="140">
        <f>E23+E24+E26</f>
        <v>79277</v>
      </c>
      <c r="F27" s="140">
        <f>F23+F24+F26</f>
        <v>79277</v>
      </c>
      <c r="G27" s="140">
        <f>G23+G24+G26</f>
        <v>79277</v>
      </c>
      <c r="H27" s="140">
        <f>H23+H24+H25</f>
        <v>0</v>
      </c>
      <c r="I27" s="141" t="s">
        <v>109</v>
      </c>
      <c r="J27" s="134"/>
      <c r="K27" s="134"/>
    </row>
    <row r="28" spans="1:11" ht="36.75" customHeight="1">
      <c r="A28" s="137">
        <v>11</v>
      </c>
      <c r="B28" s="137">
        <v>600</v>
      </c>
      <c r="C28" s="137">
        <v>60016</v>
      </c>
      <c r="D28" s="126" t="s">
        <v>110</v>
      </c>
      <c r="E28" s="128">
        <v>268000</v>
      </c>
      <c r="F28" s="128">
        <v>268000</v>
      </c>
      <c r="G28" s="128">
        <v>268000</v>
      </c>
      <c r="H28" s="128">
        <v>0</v>
      </c>
      <c r="I28" s="122" t="s">
        <v>94</v>
      </c>
      <c r="J28" s="135"/>
      <c r="K28" s="135"/>
    </row>
    <row r="29" spans="1:11" ht="36.75" customHeight="1">
      <c r="A29" s="137"/>
      <c r="B29" s="137"/>
      <c r="C29" s="137"/>
      <c r="D29" s="126" t="s">
        <v>98</v>
      </c>
      <c r="E29" s="128">
        <v>218000</v>
      </c>
      <c r="F29" s="128">
        <v>218000</v>
      </c>
      <c r="G29" s="128">
        <v>218000</v>
      </c>
      <c r="H29" s="128">
        <v>0</v>
      </c>
      <c r="I29" s="122" t="s">
        <v>94</v>
      </c>
      <c r="J29" s="135"/>
      <c r="K29" s="135"/>
    </row>
    <row r="30" spans="1:11" ht="35.25" customHeight="1">
      <c r="A30" s="137">
        <v>12</v>
      </c>
      <c r="B30" s="137">
        <v>600</v>
      </c>
      <c r="C30" s="137">
        <v>60016</v>
      </c>
      <c r="D30" s="126" t="s">
        <v>111</v>
      </c>
      <c r="E30" s="128">
        <v>160000</v>
      </c>
      <c r="F30" s="128">
        <v>160000</v>
      </c>
      <c r="G30" s="128">
        <v>160000</v>
      </c>
      <c r="H30" s="128">
        <v>0</v>
      </c>
      <c r="I30" s="122" t="s">
        <v>94</v>
      </c>
      <c r="J30" s="135"/>
      <c r="K30" s="135"/>
    </row>
    <row r="31" spans="1:11" ht="34.5" customHeight="1">
      <c r="A31" s="137">
        <v>13</v>
      </c>
      <c r="B31" s="137">
        <v>600</v>
      </c>
      <c r="C31" s="137">
        <v>60016</v>
      </c>
      <c r="D31" s="126" t="s">
        <v>112</v>
      </c>
      <c r="E31" s="128">
        <v>72000</v>
      </c>
      <c r="F31" s="128">
        <v>72000</v>
      </c>
      <c r="G31" s="128">
        <v>72000</v>
      </c>
      <c r="H31" s="128">
        <v>0</v>
      </c>
      <c r="I31" s="122" t="s">
        <v>94</v>
      </c>
      <c r="J31" s="135"/>
      <c r="K31" s="135"/>
    </row>
    <row r="32" spans="1:11" ht="34.5" customHeight="1">
      <c r="A32" s="137"/>
      <c r="B32" s="137"/>
      <c r="C32" s="137"/>
      <c r="D32" s="126" t="s">
        <v>98</v>
      </c>
      <c r="E32" s="128">
        <v>0</v>
      </c>
      <c r="F32" s="128">
        <v>0</v>
      </c>
      <c r="G32" s="128">
        <v>0</v>
      </c>
      <c r="H32" s="128">
        <v>0</v>
      </c>
      <c r="I32" s="122" t="s">
        <v>94</v>
      </c>
      <c r="J32" s="135"/>
      <c r="K32" s="135"/>
    </row>
    <row r="33" spans="1:11" ht="56.25" customHeight="1">
      <c r="A33" s="137">
        <v>14</v>
      </c>
      <c r="B33" s="137">
        <v>600</v>
      </c>
      <c r="C33" s="137">
        <v>60016</v>
      </c>
      <c r="D33" s="126" t="s">
        <v>113</v>
      </c>
      <c r="E33" s="128">
        <v>10000</v>
      </c>
      <c r="F33" s="128">
        <v>10000</v>
      </c>
      <c r="G33" s="128">
        <v>10000</v>
      </c>
      <c r="H33" s="128">
        <v>0</v>
      </c>
      <c r="I33" s="122" t="s">
        <v>114</v>
      </c>
      <c r="J33" s="135"/>
      <c r="K33" s="135"/>
    </row>
    <row r="34" spans="1:11" ht="45" customHeight="1">
      <c r="A34" s="137">
        <v>15</v>
      </c>
      <c r="B34" s="137">
        <v>600</v>
      </c>
      <c r="C34" s="137">
        <v>60016</v>
      </c>
      <c r="D34" s="126" t="s">
        <v>115</v>
      </c>
      <c r="E34" s="128">
        <v>30000</v>
      </c>
      <c r="F34" s="128">
        <v>30000</v>
      </c>
      <c r="G34" s="128">
        <v>30000</v>
      </c>
      <c r="H34" s="128">
        <v>0</v>
      </c>
      <c r="I34" s="122" t="s">
        <v>94</v>
      </c>
      <c r="J34" s="135"/>
      <c r="K34" s="135"/>
    </row>
    <row r="35" spans="1:11" ht="45.75" customHeight="1">
      <c r="A35" s="137">
        <v>16</v>
      </c>
      <c r="B35" s="137">
        <v>600</v>
      </c>
      <c r="C35" s="137">
        <v>60016</v>
      </c>
      <c r="D35" s="126" t="s">
        <v>116</v>
      </c>
      <c r="E35" s="128">
        <v>50000</v>
      </c>
      <c r="F35" s="128">
        <v>50000</v>
      </c>
      <c r="G35" s="128">
        <v>50000</v>
      </c>
      <c r="H35" s="128">
        <v>0</v>
      </c>
      <c r="I35" s="122" t="s">
        <v>94</v>
      </c>
      <c r="J35" s="135"/>
      <c r="K35" s="135"/>
    </row>
    <row r="36" spans="1:11" ht="40.5" customHeight="1">
      <c r="A36" s="137">
        <v>17</v>
      </c>
      <c r="B36" s="137">
        <v>600</v>
      </c>
      <c r="C36" s="137">
        <v>60016</v>
      </c>
      <c r="D36" s="126" t="s">
        <v>117</v>
      </c>
      <c r="E36" s="128">
        <v>12197.08</v>
      </c>
      <c r="F36" s="128">
        <v>12197.08</v>
      </c>
      <c r="G36" s="128">
        <v>12197.08</v>
      </c>
      <c r="H36" s="128">
        <v>0</v>
      </c>
      <c r="I36" s="122" t="s">
        <v>94</v>
      </c>
      <c r="J36" s="135"/>
      <c r="K36" s="135"/>
    </row>
    <row r="37" spans="1:11" ht="35.25" customHeight="1">
      <c r="A37" s="129" t="s">
        <v>118</v>
      </c>
      <c r="B37" s="129"/>
      <c r="C37" s="129"/>
      <c r="D37" s="139"/>
      <c r="E37" s="140">
        <f>E29+E30+E32+E33+E34+E35+E36</f>
        <v>480197.08</v>
      </c>
      <c r="F37" s="140">
        <f>F29+F30+F32+F33+F34+F35+F36</f>
        <v>480197.08</v>
      </c>
      <c r="G37" s="140">
        <f>G29+G30+G32+G33+G34+G35+G36</f>
        <v>480197.08</v>
      </c>
      <c r="H37" s="140">
        <v>0</v>
      </c>
      <c r="I37" s="141" t="s">
        <v>119</v>
      </c>
      <c r="J37" s="142"/>
      <c r="K37" s="142"/>
    </row>
    <row r="38" spans="1:11" ht="46.5" customHeight="1">
      <c r="A38" s="137">
        <v>18</v>
      </c>
      <c r="B38" s="137">
        <v>700</v>
      </c>
      <c r="C38" s="137">
        <v>70005</v>
      </c>
      <c r="D38" s="126" t="s">
        <v>120</v>
      </c>
      <c r="E38" s="128">
        <v>9748.68</v>
      </c>
      <c r="F38" s="128">
        <v>9748.68</v>
      </c>
      <c r="G38" s="128">
        <v>9748.68</v>
      </c>
      <c r="H38" s="128">
        <v>0</v>
      </c>
      <c r="I38" s="122" t="s">
        <v>94</v>
      </c>
      <c r="J38" s="135"/>
      <c r="K38" s="135"/>
    </row>
    <row r="39" spans="1:11" ht="41.25" customHeight="1">
      <c r="A39" s="137">
        <v>19</v>
      </c>
      <c r="B39" s="137">
        <v>700</v>
      </c>
      <c r="C39" s="137">
        <v>70005</v>
      </c>
      <c r="D39" s="126" t="s">
        <v>121</v>
      </c>
      <c r="E39" s="128">
        <v>10220.39</v>
      </c>
      <c r="F39" s="128">
        <v>10220.39</v>
      </c>
      <c r="G39" s="128">
        <v>10220.39</v>
      </c>
      <c r="H39" s="128">
        <v>0</v>
      </c>
      <c r="I39" s="122" t="s">
        <v>94</v>
      </c>
      <c r="J39" s="135"/>
      <c r="K39" s="135"/>
    </row>
    <row r="40" spans="1:11" ht="47.25" customHeight="1">
      <c r="A40" s="137">
        <v>20</v>
      </c>
      <c r="B40" s="137">
        <v>700</v>
      </c>
      <c r="C40" s="137">
        <v>70005</v>
      </c>
      <c r="D40" s="126" t="s">
        <v>122</v>
      </c>
      <c r="E40" s="128">
        <v>15611.37</v>
      </c>
      <c r="F40" s="128">
        <v>15611.37</v>
      </c>
      <c r="G40" s="128">
        <v>15611.37</v>
      </c>
      <c r="H40" s="128">
        <v>0</v>
      </c>
      <c r="I40" s="122" t="s">
        <v>94</v>
      </c>
      <c r="J40" s="135"/>
      <c r="K40" s="135"/>
    </row>
    <row r="41" spans="1:11" ht="36.75" customHeight="1">
      <c r="A41" s="137">
        <v>21</v>
      </c>
      <c r="B41" s="137">
        <v>700</v>
      </c>
      <c r="C41" s="137">
        <v>70005</v>
      </c>
      <c r="D41" s="126" t="s">
        <v>123</v>
      </c>
      <c r="E41" s="128">
        <v>60000</v>
      </c>
      <c r="F41" s="128">
        <v>60000</v>
      </c>
      <c r="G41" s="128">
        <v>60000</v>
      </c>
      <c r="H41" s="128">
        <v>0</v>
      </c>
      <c r="I41" s="122" t="s">
        <v>94</v>
      </c>
      <c r="J41" s="135"/>
      <c r="K41" s="135"/>
    </row>
    <row r="42" spans="1:11" ht="49.5" customHeight="1">
      <c r="A42" s="137">
        <v>22</v>
      </c>
      <c r="B42" s="137">
        <v>700</v>
      </c>
      <c r="C42" s="137">
        <v>70005</v>
      </c>
      <c r="D42" s="126" t="s">
        <v>124</v>
      </c>
      <c r="E42" s="128">
        <v>32000</v>
      </c>
      <c r="F42" s="128">
        <v>32000</v>
      </c>
      <c r="G42" s="128">
        <v>32000</v>
      </c>
      <c r="H42" s="128">
        <v>0</v>
      </c>
      <c r="I42" s="122" t="s">
        <v>94</v>
      </c>
      <c r="J42" s="135"/>
      <c r="K42" s="135"/>
    </row>
    <row r="43" spans="1:11" ht="32.25" customHeight="1">
      <c r="A43" s="129" t="s">
        <v>125</v>
      </c>
      <c r="B43" s="129"/>
      <c r="C43" s="129"/>
      <c r="D43" s="139"/>
      <c r="E43" s="140">
        <f>SUM(E38:E42)</f>
        <v>127580.44</v>
      </c>
      <c r="F43" s="140">
        <f>SUM(F38:F42)</f>
        <v>127580.44</v>
      </c>
      <c r="G43" s="140">
        <f>SUM(G38:G42)</f>
        <v>127580.44</v>
      </c>
      <c r="H43" s="140">
        <v>0</v>
      </c>
      <c r="I43" s="141" t="s">
        <v>126</v>
      </c>
      <c r="J43" s="142"/>
      <c r="K43" s="142"/>
    </row>
    <row r="44" spans="1:11" ht="37.5" customHeight="1">
      <c r="A44" s="143">
        <v>23</v>
      </c>
      <c r="B44" s="144">
        <v>750</v>
      </c>
      <c r="C44" s="144">
        <v>75023</v>
      </c>
      <c r="D44" s="145" t="s">
        <v>127</v>
      </c>
      <c r="E44" s="146">
        <v>15000</v>
      </c>
      <c r="F44" s="146">
        <v>15000</v>
      </c>
      <c r="G44" s="146">
        <v>15000</v>
      </c>
      <c r="H44" s="146">
        <v>0</v>
      </c>
      <c r="I44" s="147" t="s">
        <v>94</v>
      </c>
      <c r="J44" s="142"/>
      <c r="K44" s="142"/>
    </row>
    <row r="45" spans="1:11" ht="34.5" customHeight="1">
      <c r="A45" s="144">
        <v>24</v>
      </c>
      <c r="B45" s="144">
        <v>750</v>
      </c>
      <c r="C45" s="144">
        <v>75023</v>
      </c>
      <c r="D45" s="145" t="s">
        <v>128</v>
      </c>
      <c r="E45" s="146">
        <v>5000</v>
      </c>
      <c r="F45" s="146">
        <v>5000</v>
      </c>
      <c r="G45" s="146">
        <v>5000</v>
      </c>
      <c r="H45" s="146">
        <v>0</v>
      </c>
      <c r="I45" s="147" t="s">
        <v>94</v>
      </c>
      <c r="J45" s="148"/>
      <c r="K45" s="149"/>
    </row>
    <row r="46" spans="1:11" ht="33" customHeight="1">
      <c r="A46" s="150" t="s">
        <v>129</v>
      </c>
      <c r="B46" s="150"/>
      <c r="C46" s="150"/>
      <c r="D46" s="130"/>
      <c r="E46" s="151">
        <f>E44+E45</f>
        <v>20000</v>
      </c>
      <c r="F46" s="151">
        <f>F44+F45</f>
        <v>20000</v>
      </c>
      <c r="G46" s="151">
        <f>G44+G45</f>
        <v>20000</v>
      </c>
      <c r="H46" s="151">
        <v>0</v>
      </c>
      <c r="I46" s="152" t="s">
        <v>130</v>
      </c>
      <c r="J46" s="142"/>
      <c r="K46" s="142"/>
    </row>
    <row r="47" spans="1:11" ht="34.5" customHeight="1">
      <c r="A47" s="143">
        <v>25</v>
      </c>
      <c r="B47" s="143">
        <v>754</v>
      </c>
      <c r="C47" s="143">
        <v>75412</v>
      </c>
      <c r="D47" s="130" t="s">
        <v>131</v>
      </c>
      <c r="E47" s="153">
        <v>17000</v>
      </c>
      <c r="F47" s="153">
        <v>17000</v>
      </c>
      <c r="G47" s="153">
        <v>17000</v>
      </c>
      <c r="H47" s="153">
        <v>0</v>
      </c>
      <c r="I47" s="154" t="s">
        <v>94</v>
      </c>
      <c r="J47" s="142"/>
      <c r="K47" s="142"/>
    </row>
    <row r="48" spans="1:11" ht="33.75" customHeight="1">
      <c r="A48" s="150" t="s">
        <v>132</v>
      </c>
      <c r="B48" s="150"/>
      <c r="C48" s="150"/>
      <c r="D48" s="130"/>
      <c r="E48" s="151">
        <f>SUM(E47)</f>
        <v>17000</v>
      </c>
      <c r="F48" s="151">
        <f>SUM(F47)</f>
        <v>17000</v>
      </c>
      <c r="G48" s="151">
        <f>SUM(G47)</f>
        <v>17000</v>
      </c>
      <c r="H48" s="151">
        <v>0</v>
      </c>
      <c r="I48" s="152" t="s">
        <v>94</v>
      </c>
      <c r="J48" s="142"/>
      <c r="K48" s="142"/>
    </row>
    <row r="49" spans="1:11" ht="45" customHeight="1">
      <c r="A49" s="137">
        <v>26</v>
      </c>
      <c r="B49" s="137">
        <v>801</v>
      </c>
      <c r="C49" s="137">
        <v>80101</v>
      </c>
      <c r="D49" s="126" t="s">
        <v>133</v>
      </c>
      <c r="E49" s="128">
        <v>375746</v>
      </c>
      <c r="F49" s="128">
        <v>375746</v>
      </c>
      <c r="G49" s="128">
        <v>92500</v>
      </c>
      <c r="H49" s="128">
        <v>0</v>
      </c>
      <c r="I49" s="122" t="s">
        <v>134</v>
      </c>
      <c r="J49" s="155"/>
      <c r="K49" s="135"/>
    </row>
    <row r="50" spans="1:11" ht="45.75" customHeight="1">
      <c r="A50" s="137">
        <v>27</v>
      </c>
      <c r="B50" s="137">
        <v>801</v>
      </c>
      <c r="C50" s="137">
        <v>80101</v>
      </c>
      <c r="D50" s="126" t="s">
        <v>135</v>
      </c>
      <c r="E50" s="128">
        <v>60000</v>
      </c>
      <c r="F50" s="128">
        <v>60000</v>
      </c>
      <c r="G50" s="128">
        <v>60000</v>
      </c>
      <c r="H50" s="128">
        <v>0</v>
      </c>
      <c r="I50" s="122" t="s">
        <v>94</v>
      </c>
      <c r="J50" s="135"/>
      <c r="K50" s="135"/>
    </row>
    <row r="51" spans="1:11" ht="45.75" customHeight="1">
      <c r="A51" s="137">
        <v>28</v>
      </c>
      <c r="B51" s="137">
        <v>801</v>
      </c>
      <c r="C51" s="137">
        <v>80101</v>
      </c>
      <c r="D51" s="126" t="s">
        <v>136</v>
      </c>
      <c r="E51" s="128">
        <v>125067</v>
      </c>
      <c r="F51" s="128">
        <v>125067</v>
      </c>
      <c r="G51" s="128">
        <v>63000</v>
      </c>
      <c r="H51" s="128">
        <v>0</v>
      </c>
      <c r="I51" s="122" t="s">
        <v>137</v>
      </c>
      <c r="J51" s="135"/>
      <c r="K51" s="135"/>
    </row>
    <row r="52" spans="1:11" ht="43.5" customHeight="1">
      <c r="A52" s="137">
        <v>29</v>
      </c>
      <c r="B52" s="137">
        <v>801</v>
      </c>
      <c r="C52" s="137">
        <v>80101</v>
      </c>
      <c r="D52" s="126" t="s">
        <v>138</v>
      </c>
      <c r="E52" s="128">
        <v>120000</v>
      </c>
      <c r="F52" s="128">
        <v>120000</v>
      </c>
      <c r="G52" s="128">
        <v>60000</v>
      </c>
      <c r="H52" s="128">
        <v>0</v>
      </c>
      <c r="I52" s="122" t="s">
        <v>139</v>
      </c>
      <c r="J52" s="135"/>
      <c r="K52" s="135"/>
    </row>
    <row r="53" spans="1:11" ht="52.5" customHeight="1">
      <c r="A53" s="137">
        <v>30</v>
      </c>
      <c r="B53" s="137">
        <v>801</v>
      </c>
      <c r="C53" s="137">
        <v>80101</v>
      </c>
      <c r="D53" s="126" t="s">
        <v>140</v>
      </c>
      <c r="E53" s="128">
        <v>65425.54</v>
      </c>
      <c r="F53" s="128">
        <v>65425.54</v>
      </c>
      <c r="G53" s="128">
        <v>65425.54</v>
      </c>
      <c r="H53" s="128">
        <v>0</v>
      </c>
      <c r="I53" s="122" t="s">
        <v>94</v>
      </c>
      <c r="J53" s="135"/>
      <c r="K53" s="135"/>
    </row>
    <row r="54" spans="1:11" ht="48" customHeight="1">
      <c r="A54" s="137">
        <v>31</v>
      </c>
      <c r="B54" s="137">
        <v>801</v>
      </c>
      <c r="C54" s="137">
        <v>80101</v>
      </c>
      <c r="D54" s="126" t="s">
        <v>141</v>
      </c>
      <c r="E54" s="128">
        <v>10500</v>
      </c>
      <c r="F54" s="128">
        <v>10500</v>
      </c>
      <c r="G54" s="128">
        <v>10500</v>
      </c>
      <c r="H54" s="128">
        <v>0</v>
      </c>
      <c r="I54" s="122" t="s">
        <v>94</v>
      </c>
      <c r="J54" s="135"/>
      <c r="K54" s="135"/>
    </row>
    <row r="55" spans="1:11" ht="48" customHeight="1">
      <c r="A55" s="137">
        <v>32</v>
      </c>
      <c r="B55" s="137">
        <v>801</v>
      </c>
      <c r="C55" s="137">
        <v>80101</v>
      </c>
      <c r="D55" s="126" t="s">
        <v>142</v>
      </c>
      <c r="E55" s="128">
        <v>20000</v>
      </c>
      <c r="F55" s="128">
        <v>20000</v>
      </c>
      <c r="G55" s="128">
        <v>20000</v>
      </c>
      <c r="H55" s="128">
        <v>0</v>
      </c>
      <c r="I55" s="122" t="s">
        <v>94</v>
      </c>
      <c r="J55" s="135"/>
      <c r="K55" s="135"/>
    </row>
    <row r="56" spans="1:11" ht="30.75" customHeight="1">
      <c r="A56" s="156" t="s">
        <v>143</v>
      </c>
      <c r="B56" s="156"/>
      <c r="C56" s="156"/>
      <c r="D56" s="157"/>
      <c r="E56" s="140">
        <f>SUM(E49:E55)</f>
        <v>776738.54</v>
      </c>
      <c r="F56" s="140">
        <f>SUM(F49:F55)</f>
        <v>776738.54</v>
      </c>
      <c r="G56" s="140">
        <f>SUM(G49:G55)</f>
        <v>371425.54000000004</v>
      </c>
      <c r="H56" s="140">
        <v>0</v>
      </c>
      <c r="I56" s="152" t="s">
        <v>144</v>
      </c>
      <c r="J56" s="133"/>
      <c r="K56" s="158"/>
    </row>
    <row r="57" spans="1:11" ht="37.5" customHeight="1">
      <c r="A57" s="137">
        <v>33</v>
      </c>
      <c r="B57" s="137">
        <v>900</v>
      </c>
      <c r="C57" s="137">
        <v>90015</v>
      </c>
      <c r="D57" s="126" t="s">
        <v>145</v>
      </c>
      <c r="E57" s="128">
        <v>150000</v>
      </c>
      <c r="F57" s="128">
        <v>150000</v>
      </c>
      <c r="G57" s="128">
        <v>150000</v>
      </c>
      <c r="H57" s="128">
        <v>0</v>
      </c>
      <c r="I57" s="122" t="s">
        <v>94</v>
      </c>
      <c r="J57" s="135"/>
      <c r="K57" s="135"/>
    </row>
    <row r="58" spans="1:11" ht="37.5" customHeight="1">
      <c r="A58" s="137"/>
      <c r="B58" s="137"/>
      <c r="C58" s="137"/>
      <c r="D58" s="126" t="s">
        <v>98</v>
      </c>
      <c r="E58" s="128">
        <v>110000</v>
      </c>
      <c r="F58" s="128">
        <v>110000</v>
      </c>
      <c r="G58" s="128">
        <v>110000</v>
      </c>
      <c r="H58" s="128">
        <v>0</v>
      </c>
      <c r="I58" s="122" t="s">
        <v>94</v>
      </c>
      <c r="J58" s="135"/>
      <c r="K58" s="135"/>
    </row>
    <row r="59" spans="1:11" ht="34.5" customHeight="1">
      <c r="A59" s="156" t="s">
        <v>146</v>
      </c>
      <c r="B59" s="156"/>
      <c r="C59" s="156"/>
      <c r="D59" s="159"/>
      <c r="E59" s="140">
        <f>SUM(E58)</f>
        <v>110000</v>
      </c>
      <c r="F59" s="140">
        <f>SUM(F58)</f>
        <v>110000</v>
      </c>
      <c r="G59" s="140">
        <f>SUM(G58)</f>
        <v>110000</v>
      </c>
      <c r="H59" s="140">
        <v>0</v>
      </c>
      <c r="I59" s="141" t="s">
        <v>130</v>
      </c>
      <c r="J59" s="160"/>
      <c r="K59" s="160"/>
    </row>
    <row r="60" spans="1:11" ht="45" customHeight="1">
      <c r="A60" s="161" t="s">
        <v>4</v>
      </c>
      <c r="B60" s="161"/>
      <c r="C60" s="161"/>
      <c r="D60" s="162"/>
      <c r="E60" s="163">
        <f>E22+E27+E37+E43+E46+E48+E56+E59</f>
        <v>8050175.4</v>
      </c>
      <c r="F60" s="163">
        <f>F22+F27+F37+F43+F46+F48+F56+F59</f>
        <v>7000175.4</v>
      </c>
      <c r="G60" s="163">
        <f>G22+G27+G37+G43+G46+G48+G56+G59</f>
        <v>2299480.06</v>
      </c>
      <c r="H60" s="164">
        <v>3967882.34</v>
      </c>
      <c r="I60" s="165" t="s">
        <v>147</v>
      </c>
      <c r="J60" s="166">
        <v>0</v>
      </c>
      <c r="K60" s="167" t="s">
        <v>148</v>
      </c>
    </row>
    <row r="61" spans="1:11" ht="17.25" customHeight="1">
      <c r="A61" s="168" t="s">
        <v>149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2.75">
      <c r="A62" s="168" t="s">
        <v>150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</row>
    <row r="63" spans="1:11" ht="12.75">
      <c r="A63" s="168" t="s">
        <v>151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</row>
    <row r="64" spans="1:11" ht="12.75">
      <c r="A64" s="169" t="s">
        <v>152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</row>
    <row r="65" spans="1:11" ht="12.75">
      <c r="A65" s="169" t="s">
        <v>153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</row>
    <row r="66" spans="1:9" ht="12.75">
      <c r="A66" s="169" t="s">
        <v>154</v>
      </c>
      <c r="B66" s="169"/>
      <c r="C66" s="169"/>
      <c r="D66" s="169"/>
      <c r="E66" s="169"/>
      <c r="F66" s="169"/>
      <c r="G66" s="169"/>
      <c r="H66" s="169"/>
      <c r="I66" s="169"/>
    </row>
    <row r="67" spans="1:7" ht="12.75">
      <c r="A67" s="169" t="s">
        <v>155</v>
      </c>
      <c r="B67" s="169"/>
      <c r="C67" s="169"/>
      <c r="D67" s="169"/>
      <c r="E67" s="169"/>
      <c r="F67" s="169"/>
      <c r="G67" s="169"/>
    </row>
    <row r="68" spans="1:2" ht="12.75">
      <c r="A68" s="170"/>
      <c r="B68" s="170"/>
    </row>
    <row r="69" ht="12.75">
      <c r="A69" s="171"/>
    </row>
  </sheetData>
  <mergeCells count="33">
    <mergeCell ref="A4:K4"/>
    <mergeCell ref="A7:A11"/>
    <mergeCell ref="B7:B11"/>
    <mergeCell ref="C7:C11"/>
    <mergeCell ref="D7:D11"/>
    <mergeCell ref="E7:E11"/>
    <mergeCell ref="F7:J7"/>
    <mergeCell ref="K7:K11"/>
    <mergeCell ref="F8:F11"/>
    <mergeCell ref="G8:J8"/>
    <mergeCell ref="G9:G11"/>
    <mergeCell ref="H9:H11"/>
    <mergeCell ref="I9:I11"/>
    <mergeCell ref="J9:J11"/>
    <mergeCell ref="A13:A14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A22:C22"/>
    <mergeCell ref="A27:C27"/>
    <mergeCell ref="A37:C37"/>
    <mergeCell ref="A43:C43"/>
    <mergeCell ref="A46:C46"/>
    <mergeCell ref="A48:C48"/>
    <mergeCell ref="A56:C56"/>
    <mergeCell ref="A59:C59"/>
    <mergeCell ref="A60:C6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7">
      <selection activeCell="K2" sqref="K2"/>
    </sheetView>
  </sheetViews>
  <sheetFormatPr defaultColWidth="9.140625" defaultRowHeight="12.75" customHeight="1"/>
  <cols>
    <col min="1" max="1" width="4.7109375" style="105" customWidth="1"/>
    <col min="2" max="2" width="7.57421875" style="105" customWidth="1"/>
    <col min="3" max="3" width="32.28125" style="105" customWidth="1"/>
    <col min="4" max="4" width="9.7109375" style="105" customWidth="1"/>
    <col min="5" max="5" width="8.421875" style="105" customWidth="1"/>
    <col min="6" max="6" width="10.57421875" style="105" customWidth="1"/>
    <col min="7" max="7" width="9.8515625" style="105" customWidth="1"/>
    <col min="8" max="8" width="8.421875" style="105" customWidth="1"/>
    <col min="9" max="9" width="10.28125" style="105" customWidth="1"/>
    <col min="10" max="10" width="9.7109375" style="105" customWidth="1"/>
    <col min="11" max="11" width="8.8515625" style="104" customWidth="1"/>
    <col min="12" max="16384" width="9.140625" style="104" customWidth="1"/>
  </cols>
  <sheetData>
    <row r="1" spans="8:11" ht="12.75" customHeight="1">
      <c r="H1" s="168"/>
      <c r="I1" s="168"/>
      <c r="J1" s="168"/>
      <c r="K1" s="172" t="s">
        <v>156</v>
      </c>
    </row>
    <row r="2" spans="8:11" ht="12.75" customHeight="1">
      <c r="H2" s="168"/>
      <c r="I2" s="168"/>
      <c r="J2" s="168"/>
      <c r="K2" s="172" t="s">
        <v>157</v>
      </c>
    </row>
    <row r="3" spans="1:11" ht="22.5" customHeight="1">
      <c r="A3" s="173" t="s">
        <v>158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s="176" customFormat="1" ht="20.25" customHeight="1">
      <c r="A4" s="174" t="s">
        <v>2</v>
      </c>
      <c r="B4" s="174" t="s">
        <v>24</v>
      </c>
      <c r="C4" s="174" t="s">
        <v>159</v>
      </c>
      <c r="D4" s="175" t="s">
        <v>73</v>
      </c>
      <c r="E4" s="175"/>
      <c r="F4" s="175"/>
      <c r="G4" s="175" t="s">
        <v>160</v>
      </c>
      <c r="H4" s="175"/>
      <c r="I4" s="175"/>
      <c r="J4" s="175" t="s">
        <v>161</v>
      </c>
      <c r="K4" s="175"/>
    </row>
    <row r="5" spans="1:11" s="176" customFormat="1" ht="65.25" customHeight="1">
      <c r="A5" s="174"/>
      <c r="B5" s="174"/>
      <c r="C5" s="174"/>
      <c r="D5" s="177" t="s">
        <v>11</v>
      </c>
      <c r="E5" s="174" t="s">
        <v>162</v>
      </c>
      <c r="F5" s="175" t="s">
        <v>13</v>
      </c>
      <c r="G5" s="177" t="s">
        <v>11</v>
      </c>
      <c r="H5" s="175" t="s">
        <v>12</v>
      </c>
      <c r="I5" s="175" t="s">
        <v>13</v>
      </c>
      <c r="J5" s="175" t="s">
        <v>163</v>
      </c>
      <c r="K5" s="175" t="s">
        <v>164</v>
      </c>
    </row>
    <row r="6" spans="1:11" ht="9" customHeight="1">
      <c r="A6" s="178">
        <v>1</v>
      </c>
      <c r="B6" s="178">
        <v>2</v>
      </c>
      <c r="C6" s="178">
        <v>3</v>
      </c>
      <c r="D6" s="178">
        <v>4</v>
      </c>
      <c r="E6" s="178">
        <v>5</v>
      </c>
      <c r="F6" s="178">
        <v>6</v>
      </c>
      <c r="G6" s="178">
        <v>7</v>
      </c>
      <c r="H6" s="178">
        <v>8</v>
      </c>
      <c r="I6" s="178">
        <v>9</v>
      </c>
      <c r="J6" s="178">
        <v>10</v>
      </c>
      <c r="K6" s="178">
        <v>11</v>
      </c>
    </row>
    <row r="7" spans="1:11" ht="10.5" customHeight="1">
      <c r="A7" s="179" t="s">
        <v>27</v>
      </c>
      <c r="B7" s="179" t="s">
        <v>165</v>
      </c>
      <c r="C7" s="180" t="s">
        <v>46</v>
      </c>
      <c r="D7" s="181">
        <v>315020.75</v>
      </c>
      <c r="E7" s="181"/>
      <c r="F7" s="181">
        <f>SUM(D7:E7)</f>
        <v>315020.75</v>
      </c>
      <c r="G7" s="181">
        <v>315020.75</v>
      </c>
      <c r="H7" s="181"/>
      <c r="I7" s="181">
        <f>SUM(G7:H7)</f>
        <v>315020.75</v>
      </c>
      <c r="J7" s="181">
        <f>SUM(H7:I7)</f>
        <v>315020.75</v>
      </c>
      <c r="K7" s="181"/>
    </row>
    <row r="8" spans="1:11" ht="12" customHeight="1">
      <c r="A8" s="182"/>
      <c r="B8" s="182"/>
      <c r="C8" s="183" t="s">
        <v>166</v>
      </c>
      <c r="D8" s="184">
        <f>SUM(D7)</f>
        <v>315020.75</v>
      </c>
      <c r="E8" s="184">
        <f>SUM(E7)</f>
        <v>0</v>
      </c>
      <c r="F8" s="184">
        <f>SUM(F7)</f>
        <v>315020.75</v>
      </c>
      <c r="G8" s="184">
        <f>SUM(G7)</f>
        <v>315020.75</v>
      </c>
      <c r="H8" s="184">
        <f>SUM(H7:H7)</f>
        <v>0</v>
      </c>
      <c r="I8" s="184">
        <f>SUM(I7)</f>
        <v>315020.75</v>
      </c>
      <c r="J8" s="184">
        <f>SUM(J7:J7)</f>
        <v>315020.75</v>
      </c>
      <c r="K8" s="184">
        <v>0</v>
      </c>
    </row>
    <row r="9" spans="1:11" ht="18" customHeight="1">
      <c r="A9" s="179">
        <v>750</v>
      </c>
      <c r="B9" s="179">
        <v>75011</v>
      </c>
      <c r="C9" s="185" t="s">
        <v>167</v>
      </c>
      <c r="D9" s="181">
        <v>67944</v>
      </c>
      <c r="E9" s="181"/>
      <c r="F9" s="181">
        <v>67944</v>
      </c>
      <c r="G9" s="181">
        <v>67944</v>
      </c>
      <c r="H9" s="181"/>
      <c r="I9" s="181">
        <v>67944</v>
      </c>
      <c r="J9" s="181">
        <v>67944</v>
      </c>
      <c r="K9" s="181"/>
    </row>
    <row r="10" spans="1:11" ht="18" customHeight="1">
      <c r="A10" s="186" t="s">
        <v>168</v>
      </c>
      <c r="B10" s="186"/>
      <c r="C10" s="186"/>
      <c r="D10" s="187">
        <f>SUM(D9)</f>
        <v>67944</v>
      </c>
      <c r="E10" s="187">
        <v>0</v>
      </c>
      <c r="F10" s="187">
        <f>SUM(D10:E10)</f>
        <v>67944</v>
      </c>
      <c r="G10" s="187">
        <f>SUM(G9)</f>
        <v>67944</v>
      </c>
      <c r="H10" s="187">
        <f>SUM(H11:H14)</f>
        <v>0</v>
      </c>
      <c r="I10" s="187">
        <f>SUM(I9)</f>
        <v>67944</v>
      </c>
      <c r="J10" s="187">
        <f>SUM(J9)</f>
        <v>67944</v>
      </c>
      <c r="K10" s="181"/>
    </row>
    <row r="11" spans="1:11" ht="14.25" customHeight="1">
      <c r="A11" s="179">
        <v>750</v>
      </c>
      <c r="B11" s="179">
        <v>75056</v>
      </c>
      <c r="C11" s="185" t="s">
        <v>169</v>
      </c>
      <c r="D11" s="181">
        <v>25307</v>
      </c>
      <c r="E11" s="181"/>
      <c r="F11" s="181">
        <f>SUM(D11:E11)</f>
        <v>25307</v>
      </c>
      <c r="G11" s="181">
        <v>25307</v>
      </c>
      <c r="H11" s="181"/>
      <c r="I11" s="181">
        <f>SUM(G11:H14)</f>
        <v>25307</v>
      </c>
      <c r="J11" s="181">
        <v>25307</v>
      </c>
      <c r="K11" s="181"/>
    </row>
    <row r="12" spans="1:11" ht="14.25" customHeight="1">
      <c r="A12" s="179"/>
      <c r="B12" s="179"/>
      <c r="C12" s="185"/>
      <c r="D12" s="181"/>
      <c r="E12" s="181"/>
      <c r="F12" s="181"/>
      <c r="G12" s="181"/>
      <c r="H12" s="181"/>
      <c r="I12" s="181"/>
      <c r="J12" s="181"/>
      <c r="K12" s="181"/>
    </row>
    <row r="13" spans="1:11" ht="14.25" customHeight="1">
      <c r="A13" s="179"/>
      <c r="B13" s="179"/>
      <c r="C13" s="185"/>
      <c r="D13" s="181"/>
      <c r="E13" s="181"/>
      <c r="F13" s="181"/>
      <c r="G13" s="181"/>
      <c r="H13" s="181"/>
      <c r="I13" s="181"/>
      <c r="J13" s="181"/>
      <c r="K13" s="181"/>
    </row>
    <row r="14" spans="1:11" ht="14.25" customHeight="1">
      <c r="A14" s="179"/>
      <c r="B14" s="179"/>
      <c r="C14" s="185"/>
      <c r="D14" s="181"/>
      <c r="E14" s="181"/>
      <c r="F14" s="181"/>
      <c r="G14" s="181"/>
      <c r="H14" s="181"/>
      <c r="I14" s="181"/>
      <c r="J14" s="181"/>
      <c r="K14" s="181"/>
    </row>
    <row r="15" spans="1:11" ht="13.5" customHeight="1">
      <c r="A15" s="188" t="s">
        <v>170</v>
      </c>
      <c r="B15" s="188"/>
      <c r="C15" s="188"/>
      <c r="D15" s="189">
        <f>SUM(D11:D14)</f>
        <v>25307</v>
      </c>
      <c r="E15" s="189"/>
      <c r="F15" s="189">
        <f>SUM(F11)</f>
        <v>25307</v>
      </c>
      <c r="G15" s="189">
        <f>SUM(G11)</f>
        <v>25307</v>
      </c>
      <c r="H15" s="189"/>
      <c r="I15" s="189">
        <f>SUM(I11:I14)</f>
        <v>25307</v>
      </c>
      <c r="J15" s="189">
        <f>SUM(J11)</f>
        <v>25307</v>
      </c>
      <c r="K15" s="189"/>
    </row>
    <row r="16" spans="1:11" ht="13.5" customHeight="1">
      <c r="A16" s="190" t="s">
        <v>52</v>
      </c>
      <c r="B16" s="190"/>
      <c r="C16" s="191" t="s">
        <v>171</v>
      </c>
      <c r="D16" s="184">
        <f>D10+D15</f>
        <v>93251</v>
      </c>
      <c r="E16" s="184">
        <f>SUM(E10)</f>
        <v>0</v>
      </c>
      <c r="F16" s="192">
        <f>F10+F15</f>
        <v>93251</v>
      </c>
      <c r="G16" s="192">
        <f>G10+G15</f>
        <v>93251</v>
      </c>
      <c r="H16" s="192">
        <f>SUM(H10)</f>
        <v>0</v>
      </c>
      <c r="I16" s="192">
        <f>I10+I15</f>
        <v>93251</v>
      </c>
      <c r="J16" s="192">
        <f>J10+J15</f>
        <v>93251</v>
      </c>
      <c r="K16" s="184">
        <v>0</v>
      </c>
    </row>
    <row r="17" spans="1:11" ht="21.75" customHeight="1">
      <c r="A17" s="193">
        <v>751</v>
      </c>
      <c r="B17" s="193">
        <v>75101</v>
      </c>
      <c r="C17" s="194" t="s">
        <v>172</v>
      </c>
      <c r="D17" s="195">
        <v>2001</v>
      </c>
      <c r="E17" s="195"/>
      <c r="F17" s="195">
        <v>2001</v>
      </c>
      <c r="G17" s="195">
        <v>2001</v>
      </c>
      <c r="H17" s="195"/>
      <c r="I17" s="195">
        <v>2001</v>
      </c>
      <c r="J17" s="195">
        <f>SUM(I17)</f>
        <v>2001</v>
      </c>
      <c r="K17" s="196"/>
    </row>
    <row r="18" spans="1:11" ht="15.75" customHeight="1">
      <c r="A18" s="197" t="s">
        <v>173</v>
      </c>
      <c r="B18" s="197"/>
      <c r="C18" s="197"/>
      <c r="D18" s="195">
        <f>SUM(D17)</f>
        <v>2001</v>
      </c>
      <c r="E18" s="195"/>
      <c r="F18" s="195">
        <f>SUM(D18:E18)</f>
        <v>2001</v>
      </c>
      <c r="G18" s="195">
        <f>SUM(G17)</f>
        <v>2001</v>
      </c>
      <c r="H18" s="195"/>
      <c r="I18" s="195">
        <f>SUM(G18:H18)</f>
        <v>2001</v>
      </c>
      <c r="J18" s="195">
        <f>SUM(J17)</f>
        <v>2001</v>
      </c>
      <c r="K18" s="196"/>
    </row>
    <row r="19" spans="1:11" ht="21.75" customHeight="1">
      <c r="A19" s="193">
        <v>751</v>
      </c>
      <c r="B19" s="193">
        <v>75108</v>
      </c>
      <c r="C19" s="194" t="s">
        <v>174</v>
      </c>
      <c r="D19" s="195">
        <v>28615</v>
      </c>
      <c r="E19" s="195"/>
      <c r="F19" s="195">
        <f>SUM(D19:E19)</f>
        <v>28615</v>
      </c>
      <c r="G19" s="195">
        <v>28615</v>
      </c>
      <c r="H19" s="195"/>
      <c r="I19" s="195">
        <f>SUM(G19:H24)</f>
        <v>28615</v>
      </c>
      <c r="J19" s="195">
        <f>I19</f>
        <v>28615</v>
      </c>
      <c r="K19" s="196"/>
    </row>
    <row r="20" spans="1:11" ht="21.75" customHeight="1">
      <c r="A20" s="193"/>
      <c r="B20" s="193"/>
      <c r="C20" s="194"/>
      <c r="D20" s="195"/>
      <c r="E20" s="195"/>
      <c r="F20" s="195"/>
      <c r="G20" s="195"/>
      <c r="H20" s="195"/>
      <c r="I20" s="195"/>
      <c r="J20" s="195"/>
      <c r="K20" s="196"/>
    </row>
    <row r="21" spans="1:11" ht="21.75" customHeight="1">
      <c r="A21" s="193"/>
      <c r="B21" s="193"/>
      <c r="C21" s="194"/>
      <c r="D21" s="195"/>
      <c r="E21" s="195"/>
      <c r="F21" s="195"/>
      <c r="G21" s="195"/>
      <c r="H21" s="195"/>
      <c r="I21" s="195"/>
      <c r="J21" s="195"/>
      <c r="K21" s="196"/>
    </row>
    <row r="22" spans="1:11" ht="21.75" customHeight="1">
      <c r="A22" s="193"/>
      <c r="B22" s="193"/>
      <c r="C22" s="194"/>
      <c r="D22" s="195"/>
      <c r="E22" s="195"/>
      <c r="F22" s="195"/>
      <c r="G22" s="195"/>
      <c r="H22" s="195"/>
      <c r="I22" s="195"/>
      <c r="J22" s="195"/>
      <c r="K22" s="196"/>
    </row>
    <row r="23" spans="1:11" ht="21.75" customHeight="1">
      <c r="A23" s="193"/>
      <c r="B23" s="193"/>
      <c r="C23" s="194"/>
      <c r="D23" s="195"/>
      <c r="E23" s="195"/>
      <c r="F23" s="195"/>
      <c r="G23" s="195"/>
      <c r="H23" s="195"/>
      <c r="I23" s="195"/>
      <c r="J23" s="195"/>
      <c r="K23" s="196"/>
    </row>
    <row r="24" spans="1:11" ht="21.75" customHeight="1">
      <c r="A24" s="193"/>
      <c r="B24" s="193"/>
      <c r="C24" s="194"/>
      <c r="D24" s="195"/>
      <c r="E24" s="195"/>
      <c r="F24" s="195"/>
      <c r="G24" s="195"/>
      <c r="H24" s="195"/>
      <c r="I24" s="195"/>
      <c r="J24" s="195"/>
      <c r="K24" s="196"/>
    </row>
    <row r="25" spans="1:11" ht="11.25" customHeight="1">
      <c r="A25" s="198" t="s">
        <v>175</v>
      </c>
      <c r="B25" s="198"/>
      <c r="C25" s="198"/>
      <c r="D25" s="199">
        <f>SUM(D19:D24)</f>
        <v>28615</v>
      </c>
      <c r="E25" s="199">
        <f>E19</f>
        <v>0</v>
      </c>
      <c r="F25" s="199">
        <f>SUM(D25:E25)</f>
        <v>28615</v>
      </c>
      <c r="G25" s="199">
        <f>SUM(G19:G24)</f>
        <v>28615</v>
      </c>
      <c r="H25" s="199">
        <f>SUM(H19:H24)</f>
        <v>0</v>
      </c>
      <c r="I25" s="199">
        <f>SUM(I19)</f>
        <v>28615</v>
      </c>
      <c r="J25" s="199">
        <f>SUM(J19:J24)</f>
        <v>28615</v>
      </c>
      <c r="K25" s="187"/>
    </row>
    <row r="26" spans="1:11" s="202" customFormat="1" ht="13.5" customHeight="1">
      <c r="A26" s="200"/>
      <c r="B26" s="200"/>
      <c r="C26" s="191" t="s">
        <v>176</v>
      </c>
      <c r="D26" s="201">
        <f>D18+D25</f>
        <v>30616</v>
      </c>
      <c r="E26" s="201">
        <f>SUM(E25)</f>
        <v>0</v>
      </c>
      <c r="F26" s="201">
        <f>SUM(D26:E26)</f>
        <v>30616</v>
      </c>
      <c r="G26" s="201">
        <f>G18+G25</f>
        <v>30616</v>
      </c>
      <c r="H26" s="201">
        <f>SUM(H25)</f>
        <v>0</v>
      </c>
      <c r="I26" s="201">
        <f>SUM(G26:H26)</f>
        <v>30616</v>
      </c>
      <c r="J26" s="201">
        <v>16616</v>
      </c>
      <c r="K26" s="184">
        <v>0</v>
      </c>
    </row>
    <row r="27" spans="1:11" ht="20.25" customHeight="1">
      <c r="A27" s="193">
        <v>754</v>
      </c>
      <c r="B27" s="193">
        <v>75414</v>
      </c>
      <c r="C27" s="194" t="s">
        <v>177</v>
      </c>
      <c r="D27" s="195">
        <v>200</v>
      </c>
      <c r="E27" s="195">
        <v>0</v>
      </c>
      <c r="F27" s="195">
        <f>D27+E27</f>
        <v>200</v>
      </c>
      <c r="G27" s="195">
        <v>200</v>
      </c>
      <c r="H27" s="195">
        <v>0</v>
      </c>
      <c r="I27" s="195">
        <f>G27+H27</f>
        <v>200</v>
      </c>
      <c r="J27" s="195">
        <v>200</v>
      </c>
      <c r="K27" s="196"/>
    </row>
    <row r="28" spans="1:11" ht="13.5" customHeight="1">
      <c r="A28" s="198" t="s">
        <v>178</v>
      </c>
      <c r="B28" s="198"/>
      <c r="C28" s="198"/>
      <c r="D28" s="199">
        <f>SUM(D27)</f>
        <v>200</v>
      </c>
      <c r="E28" s="199">
        <f>SUM(E27)</f>
        <v>0</v>
      </c>
      <c r="F28" s="199">
        <f>SUM(F27)</f>
        <v>200</v>
      </c>
      <c r="G28" s="203">
        <f>SUM(G27)</f>
        <v>200</v>
      </c>
      <c r="H28" s="203">
        <f>SUM(H27)</f>
        <v>0</v>
      </c>
      <c r="I28" s="203">
        <f>SUM(I27)</f>
        <v>200</v>
      </c>
      <c r="J28" s="203">
        <f>SUM(J27)</f>
        <v>200</v>
      </c>
      <c r="K28" s="181"/>
    </row>
    <row r="29" spans="1:11" ht="16.5" customHeight="1">
      <c r="A29" s="204"/>
      <c r="B29" s="204"/>
      <c r="C29" s="191" t="s">
        <v>179</v>
      </c>
      <c r="D29" s="201">
        <f>D28</f>
        <v>200</v>
      </c>
      <c r="E29" s="201">
        <f>E28</f>
        <v>0</v>
      </c>
      <c r="F29" s="201">
        <f>F28</f>
        <v>200</v>
      </c>
      <c r="G29" s="201">
        <f>G28</f>
        <v>200</v>
      </c>
      <c r="H29" s="201">
        <f>H28</f>
        <v>0</v>
      </c>
      <c r="I29" s="201">
        <f>I28</f>
        <v>200</v>
      </c>
      <c r="J29" s="201">
        <f>J28</f>
        <v>200</v>
      </c>
      <c r="K29" s="184">
        <v>0</v>
      </c>
    </row>
    <row r="30" spans="1:11" ht="15" customHeight="1">
      <c r="A30" s="205">
        <v>852</v>
      </c>
      <c r="B30" s="205">
        <v>85212</v>
      </c>
      <c r="C30" s="185" t="s">
        <v>180</v>
      </c>
      <c r="D30" s="206">
        <v>4048000</v>
      </c>
      <c r="E30" s="206"/>
      <c r="F30" s="206">
        <f>SUM(D30:E33)</f>
        <v>4048000</v>
      </c>
      <c r="G30" s="206">
        <v>4048000</v>
      </c>
      <c r="H30" s="206"/>
      <c r="I30" s="206">
        <f>SUM(G30:H33)</f>
        <v>4048000</v>
      </c>
      <c r="J30" s="206">
        <f>SUM(I30)</f>
        <v>4048000</v>
      </c>
      <c r="K30" s="181"/>
    </row>
    <row r="31" spans="1:11" ht="14.25" customHeight="1">
      <c r="A31" s="205"/>
      <c r="B31" s="205"/>
      <c r="C31" s="185"/>
      <c r="D31" s="206"/>
      <c r="E31" s="206"/>
      <c r="F31" s="206"/>
      <c r="G31" s="206"/>
      <c r="H31" s="206"/>
      <c r="I31" s="206"/>
      <c r="J31" s="206"/>
      <c r="K31" s="181"/>
    </row>
    <row r="32" spans="1:11" ht="13.5" customHeight="1">
      <c r="A32" s="205"/>
      <c r="B32" s="205"/>
      <c r="C32" s="185"/>
      <c r="D32" s="206"/>
      <c r="E32" s="206"/>
      <c r="F32" s="206"/>
      <c r="G32" s="206"/>
      <c r="H32" s="206"/>
      <c r="I32" s="206"/>
      <c r="J32" s="206"/>
      <c r="K32" s="181"/>
    </row>
    <row r="33" spans="1:11" ht="10.5" customHeight="1">
      <c r="A33" s="205"/>
      <c r="B33" s="205"/>
      <c r="C33" s="185"/>
      <c r="D33" s="206"/>
      <c r="E33" s="206"/>
      <c r="F33" s="206"/>
      <c r="G33" s="206"/>
      <c r="H33" s="206"/>
      <c r="I33" s="206"/>
      <c r="J33" s="206"/>
      <c r="K33" s="181"/>
    </row>
    <row r="34" spans="1:11" ht="15.75" customHeight="1">
      <c r="A34" s="198" t="s">
        <v>181</v>
      </c>
      <c r="B34" s="198"/>
      <c r="C34" s="198"/>
      <c r="D34" s="199">
        <f>D30</f>
        <v>4048000</v>
      </c>
      <c r="E34" s="199">
        <f>SUM(E30:E33)</f>
        <v>0</v>
      </c>
      <c r="F34" s="199">
        <f>SUM(D34:E34)</f>
        <v>4048000</v>
      </c>
      <c r="G34" s="199">
        <f>G30</f>
        <v>4048000</v>
      </c>
      <c r="H34" s="199">
        <f>SUM(H30:H33)</f>
        <v>0</v>
      </c>
      <c r="I34" s="199">
        <f>I30</f>
        <v>4048000</v>
      </c>
      <c r="J34" s="199">
        <f>J30</f>
        <v>4048000</v>
      </c>
      <c r="K34" s="181"/>
    </row>
    <row r="35" spans="1:11" ht="32.25" customHeight="1">
      <c r="A35" s="205">
        <v>852</v>
      </c>
      <c r="B35" s="205">
        <v>85213</v>
      </c>
      <c r="C35" s="185" t="s">
        <v>182</v>
      </c>
      <c r="D35" s="206">
        <v>6000</v>
      </c>
      <c r="E35" s="207">
        <v>1200</v>
      </c>
      <c r="F35" s="206">
        <f>SUM(D35:E35)</f>
        <v>7200</v>
      </c>
      <c r="G35" s="206">
        <v>6000</v>
      </c>
      <c r="H35" s="207">
        <v>1200</v>
      </c>
      <c r="I35" s="206">
        <f>SUM(G35:H35)</f>
        <v>7200</v>
      </c>
      <c r="J35" s="206">
        <f>SUM(I35)</f>
        <v>7200</v>
      </c>
      <c r="K35" s="181"/>
    </row>
    <row r="36" spans="1:11" ht="12" customHeight="1">
      <c r="A36" s="198" t="s">
        <v>183</v>
      </c>
      <c r="B36" s="198"/>
      <c r="C36" s="198"/>
      <c r="D36" s="199">
        <f>D35</f>
        <v>6000</v>
      </c>
      <c r="E36" s="208">
        <f>SUM(E35)</f>
        <v>1200</v>
      </c>
      <c r="F36" s="199">
        <f>F35</f>
        <v>7200</v>
      </c>
      <c r="G36" s="199">
        <f>G35</f>
        <v>6000</v>
      </c>
      <c r="H36" s="208">
        <f>H35</f>
        <v>1200</v>
      </c>
      <c r="I36" s="199">
        <f>I35</f>
        <v>7200</v>
      </c>
      <c r="J36" s="199">
        <f>J35</f>
        <v>7200</v>
      </c>
      <c r="K36" s="181"/>
    </row>
    <row r="37" spans="1:11" ht="15.75" customHeight="1">
      <c r="A37" s="204"/>
      <c r="B37" s="204"/>
      <c r="C37" s="191" t="s">
        <v>184</v>
      </c>
      <c r="D37" s="201">
        <f>D34+D36</f>
        <v>4054000</v>
      </c>
      <c r="E37" s="201">
        <f>E34+E36</f>
        <v>1200</v>
      </c>
      <c r="F37" s="201">
        <f>F34+F36</f>
        <v>4055200</v>
      </c>
      <c r="G37" s="201">
        <f>G34+G36</f>
        <v>4054000</v>
      </c>
      <c r="H37" s="201">
        <f>H34+H36</f>
        <v>1200</v>
      </c>
      <c r="I37" s="201">
        <f>I34+I36</f>
        <v>4055200</v>
      </c>
      <c r="J37" s="201">
        <f>J34+J36</f>
        <v>4055200</v>
      </c>
      <c r="K37" s="184">
        <v>0</v>
      </c>
    </row>
    <row r="38" spans="1:11" ht="14.25" customHeight="1">
      <c r="A38" s="209" t="s">
        <v>4</v>
      </c>
      <c r="B38" s="209"/>
      <c r="C38" s="209"/>
      <c r="D38" s="210">
        <f>D8+D16+D26+D29+D37</f>
        <v>4493087.75</v>
      </c>
      <c r="E38" s="210">
        <f>E26+E37</f>
        <v>1200</v>
      </c>
      <c r="F38" s="210">
        <f>SUM(D38:E38)</f>
        <v>4494287.75</v>
      </c>
      <c r="G38" s="211">
        <f>G8+G16+G26+G29+G37</f>
        <v>4493087.75</v>
      </c>
      <c r="H38" s="211">
        <f>H8+H16+H26+H29+H37</f>
        <v>1200</v>
      </c>
      <c r="I38" s="211">
        <f>SUM(G38:H38)</f>
        <v>4494287.75</v>
      </c>
      <c r="J38" s="211">
        <f>I38</f>
        <v>4494287.75</v>
      </c>
      <c r="K38" s="210">
        <v>0</v>
      </c>
    </row>
    <row r="40" spans="1:3" ht="12.75" customHeight="1">
      <c r="A40" s="212"/>
      <c r="C40" s="213"/>
    </row>
    <row r="41" spans="9:11" ht="12.75" customHeight="1">
      <c r="I41" s="214"/>
      <c r="J41" s="214"/>
      <c r="K41" s="214"/>
    </row>
    <row r="45" spans="4:8" ht="12.75" customHeight="1">
      <c r="D45" s="214"/>
      <c r="E45" s="214"/>
      <c r="F45" s="214"/>
      <c r="G45" s="214"/>
      <c r="H45" s="214"/>
    </row>
  </sheetData>
  <mergeCells count="52">
    <mergeCell ref="A3:K3"/>
    <mergeCell ref="A4:A5"/>
    <mergeCell ref="B4:B5"/>
    <mergeCell ref="C4:C5"/>
    <mergeCell ref="D4:F4"/>
    <mergeCell ref="G4:I4"/>
    <mergeCell ref="J4:K4"/>
    <mergeCell ref="A10:C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A15:C15"/>
    <mergeCell ref="A16:B16"/>
    <mergeCell ref="A18:C18"/>
    <mergeCell ref="A19:A24"/>
    <mergeCell ref="B19:B24"/>
    <mergeCell ref="C19:C24"/>
    <mergeCell ref="D19:D24"/>
    <mergeCell ref="E19:E24"/>
    <mergeCell ref="F19:F24"/>
    <mergeCell ref="G19:G24"/>
    <mergeCell ref="H19:H24"/>
    <mergeCell ref="I19:I24"/>
    <mergeCell ref="J19:J24"/>
    <mergeCell ref="K19:K24"/>
    <mergeCell ref="A25:C25"/>
    <mergeCell ref="A26:B26"/>
    <mergeCell ref="A28:C28"/>
    <mergeCell ref="A29:B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A34:C34"/>
    <mergeCell ref="A36:C36"/>
    <mergeCell ref="A37:B37"/>
    <mergeCell ref="A38:C3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Magdalena Kieplin</cp:lastModifiedBy>
  <cp:lastPrinted>2011-10-18T08:17:13Z</cp:lastPrinted>
  <dcterms:created xsi:type="dcterms:W3CDTF">2011-03-30T12:39:15Z</dcterms:created>
  <dcterms:modified xsi:type="dcterms:W3CDTF">2011-10-27T10:25:34Z</dcterms:modified>
  <cp:category/>
  <cp:version/>
  <cp:contentType/>
  <cp:contentStatus/>
  <cp:revision>491</cp:revision>
</cp:coreProperties>
</file>