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2" activeTab="0"/>
  </bookViews>
  <sheets>
    <sheet name="zał_ nr 1" sheetId="1" r:id="rId1"/>
    <sheet name="zał_ nr 2" sheetId="2" r:id="rId2"/>
    <sheet name="zał_ nr 2a" sheetId="3" r:id="rId3"/>
    <sheet name="zał_ nr 2b" sheetId="4" r:id="rId4"/>
    <sheet name="zał_ nr 3" sheetId="5" r:id="rId5"/>
    <sheet name="zał_ nr 4" sheetId="6" r:id="rId6"/>
    <sheet name="zał_ nr 5" sheetId="7" r:id="rId7"/>
    <sheet name="zał_ nr 6" sheetId="8" r:id="rId8"/>
    <sheet name="zał_ nr 7" sheetId="9" r:id="rId9"/>
    <sheet name="zał_ nr 8" sheetId="10" r:id="rId10"/>
    <sheet name="zał_ fundusz sołecki" sheetId="11" r:id="rId11"/>
    <sheet name="zał_ 11 inwestycje" sheetId="12" r:id="rId12"/>
    <sheet name="Por z org adm rządowej" sheetId="13" r:id="rId13"/>
  </sheets>
  <definedNames/>
  <calcPr fullCalcOnLoad="1"/>
</workbook>
</file>

<file path=xl/sharedStrings.xml><?xml version="1.0" encoding="utf-8"?>
<sst xmlns="http://schemas.openxmlformats.org/spreadsheetml/2006/main" count="717" uniqueCount="435">
  <si>
    <t xml:space="preserve">   Załącznik nr 1 do uchwały budżetowej</t>
  </si>
  <si>
    <t xml:space="preserve">   na rok 2011</t>
  </si>
  <si>
    <t xml:space="preserve">     DOCHODY</t>
  </si>
  <si>
    <t>Dział</t>
  </si>
  <si>
    <t>Źródło dochodów*</t>
  </si>
  <si>
    <t>Planowane dochody na 2011 r</t>
  </si>
  <si>
    <t>Ogółem</t>
  </si>
  <si>
    <t>z tego :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</si>
  <si>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</si>
  <si>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</si>
  <si>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</si>
  <si>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</si>
  <si>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</si>
  <si>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O10</t>
  </si>
  <si>
    <t>ROLNICTWO I ŁOWIECTWO</t>
  </si>
  <si>
    <r>
      <t>*</t>
    </r>
    <r>
      <rPr>
        <sz val="8"/>
        <rFont val="Arial"/>
        <family val="2"/>
      </rPr>
      <t>Środki na dofinansowanie własnych inwestycji gmin (związków gmin),powiatów (związków powiatów), samorządów województw ,pozyskane z innych źródeł</t>
    </r>
  </si>
  <si>
    <t>Środki na dofinansowanie własnych inwestycji gmin (związków gmin),powiatów (związków powiatów), samorządów województw ,pozyskane z innych źródeł</t>
  </si>
  <si>
    <t>Dochody z najmu i dzierżawy składników majątkowych Skarbu Państwa, jednostek samorządu terytorialnego lub innych jednostek zaliczanych do sektora finansów publicznych oraz innych umów o podobnym charakterze</t>
  </si>
  <si>
    <t>Wpłaty z tytułu odpłatnego nabycia prawa własności oraz prawa użytkowania wieczystego nieruchomości</t>
  </si>
  <si>
    <t>Razem 010</t>
  </si>
  <si>
    <t>GOSPODARKA MIESZKANIOWA</t>
  </si>
  <si>
    <t>Wpływy z opłat za zarząd,użytkowanie i użytkowanie wieczyste nieruchomości</t>
  </si>
  <si>
    <t>Wpływy z usług</t>
  </si>
  <si>
    <t>Razem 700</t>
  </si>
  <si>
    <t>DZIAŁALNOŚĆ USŁUGOWA</t>
  </si>
  <si>
    <t>Dotacje celowe otrzymane z budżetu państwa na zadania bieżące realizowane przez gminę na podstawie porozumień z organami administracji rządowej</t>
  </si>
  <si>
    <t>Razem 710</t>
  </si>
  <si>
    <t>ADMINISTRACJA PUBLICZNA</t>
  </si>
  <si>
    <t>Dotacje celowe z budżetu państwa na realizację zadań bieżących z zakresu administracji rządowej oraz innych zadań zleconych gminie (związkom gmin) ustawami</t>
  </si>
  <si>
    <t>Dochody jednostek samorządu terytorialnego związane z realizacją zadań z zakresu administracji rządowej oraz innych zadań zleconych ustawami</t>
  </si>
  <si>
    <t>Grzywny i inne kary pieniężne od osób prawnych i innych jednostek organizacyjnych</t>
  </si>
  <si>
    <t>Razem</t>
  </si>
  <si>
    <t xml:space="preserve">BEZPIECZEŃSTWO PUBLICZNE I OCHRONA PRZECIWPOŻAROWA </t>
  </si>
  <si>
    <t>Razem 754</t>
  </si>
  <si>
    <t>DOCHODY OD OSÓB PRAWNYCH,OD OSÓB FIZYCZNYCH I OD JEDNOSTEK NIEPOSIADAJĄCYCH OSOBOWOŚCI PRAWNEJ ORAZ WYDATKI ZWIĄZANE Z ICH POBOREM</t>
  </si>
  <si>
    <t>Podatek dochodowy od osób fizycznych</t>
  </si>
  <si>
    <t>Podatek dochodowy od osób prawnych</t>
  </si>
  <si>
    <t>Podatek od nieruchomości</t>
  </si>
  <si>
    <t>Podatek rolny</t>
  </si>
  <si>
    <t>Podatek leśny</t>
  </si>
  <si>
    <t>Podatek od środków transportowych</t>
  </si>
  <si>
    <t>Podatek od spadków i darowizn</t>
  </si>
  <si>
    <t>Wpływy z opłaty skarbowej</t>
  </si>
  <si>
    <t>Wpływy z opłaty eksploatacyjnej</t>
  </si>
  <si>
    <t>Wpływy z opłat za zezwolenia na sprzedaż alkoholu</t>
  </si>
  <si>
    <t>Wpływy z innych lokalnych opłat pobieranych przez jednostki samorządu terytorialnego na podstawie odrębnych ustaw</t>
  </si>
  <si>
    <t>Podatek od działalności gospodarczej osób fizycznych, opłacany w formie karty podatkowej</t>
  </si>
  <si>
    <t>Podatek od czynności cywilnoprawnych</t>
  </si>
  <si>
    <t>Wpływy z różnych opłat</t>
  </si>
  <si>
    <t>Odsetki od nieterminowych wpłat z tytułu podatków i opłat</t>
  </si>
  <si>
    <t>Razem 756</t>
  </si>
  <si>
    <t>RÓZNE ROZLICZENIA</t>
  </si>
  <si>
    <t>Pozostałe odsetki</t>
  </si>
  <si>
    <t>Subwencje ogólne z budżetu państwa</t>
  </si>
  <si>
    <t>Razem 758</t>
  </si>
  <si>
    <t>POMOC SPOŁECZNA</t>
  </si>
  <si>
    <t>Dotacje celowe otrzymane z budżetu państwa na realizację własnych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</si>
  <si>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</si>
  <si>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Dochody jednostek samorządu terytorialnego związane z realizacją zadań z zakresu administracji rządowej oraz zadań zleconych ustawami</t>
  </si>
  <si>
    <t>Razem 852</t>
  </si>
  <si>
    <t>GOSPODARKA KOMUNALNA I OCHRONA ŚRODOWISKA</t>
  </si>
  <si>
    <t>Razem 900</t>
  </si>
  <si>
    <t>Dochody ogółem</t>
  </si>
  <si>
    <t xml:space="preserve">                                                                                           * nazwa źródła dochodów wg nazw paragrafów</t>
  </si>
  <si>
    <t xml:space="preserve"> Załącznik nr 2 do uchwały budżetowej</t>
  </si>
  <si>
    <t xml:space="preserve"> na rok 2011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</si>
  <si>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</si>
  <si>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Rozdział</t>
  </si>
  <si>
    <t>Nazwa działu i rozdziału</t>
  </si>
  <si>
    <t>Planowane wydatki na 2011 r</t>
  </si>
  <si>
    <t>O1010</t>
  </si>
  <si>
    <t>Infrastruktura wodociągowa i sanitarna wsi</t>
  </si>
  <si>
    <t>O1030</t>
  </si>
  <si>
    <t>Izby rolnicze</t>
  </si>
  <si>
    <t>O1041</t>
  </si>
  <si>
    <t>Program rozwoju Obszarów Wiejskich 2007-2013</t>
  </si>
  <si>
    <t>Razem O10</t>
  </si>
  <si>
    <t>PRZETWÓRSTWO PRZEMYSŁOWE</t>
  </si>
  <si>
    <t>Rozwój przedsiębiorczości</t>
  </si>
  <si>
    <t>Razem 150</t>
  </si>
  <si>
    <t>WYTWARZANIE I ZAOPTRYWANIE W ENERGIĘ ELEKTRYCZNNĄ,GAZ I WODĘ</t>
  </si>
  <si>
    <t>Dostarczanie wody</t>
  </si>
  <si>
    <t>Razem 400</t>
  </si>
  <si>
    <t>TRANSPORT I ŁĄCZNOŚĆ</t>
  </si>
  <si>
    <t>Drogi publiczne i gminne</t>
  </si>
  <si>
    <t>Razem 600</t>
  </si>
  <si>
    <t>TURYSTYKA</t>
  </si>
  <si>
    <t>Pozostała działalność</t>
  </si>
  <si>
    <t>Razem 630</t>
  </si>
  <si>
    <t>Gospodarka gruntami i nieruchomościami</t>
  </si>
  <si>
    <t>Plany zagospodarowania przestrzennego</t>
  </si>
  <si>
    <t>Cmentarze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</si>
  <si>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</si>
  <si>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</si>
  <si>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</si>
  <si>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</si>
  <si>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>Razem 750</t>
  </si>
  <si>
    <t>BEZPIECZEŃSTWO PUBLICZNE I OCHRONA PRZECIWPOŻAROWA</t>
  </si>
  <si>
    <t>Komendy Wojewódzkie Policji</t>
  </si>
  <si>
    <t>Ochotnicze Straże Pożarne</t>
  </si>
  <si>
    <t>Obrona cywilna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</si>
  <si>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</si>
  <si>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</si>
  <si>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</si>
  <si>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Razem 757</t>
  </si>
  <si>
    <t>Rezerwy ogólne i celowe</t>
  </si>
  <si>
    <t>OŚWIATA I WYCHOWANIE</t>
  </si>
  <si>
    <t>Szkoły podstawowe</t>
  </si>
  <si>
    <t>Oddziały przedszkolne w szkołach podstawowych</t>
  </si>
  <si>
    <t>Przedszkola</t>
  </si>
  <si>
    <t>Gimnazja</t>
  </si>
  <si>
    <t>Dowożenie uczniów do szkół</t>
  </si>
  <si>
    <t>Dokształcanie i doskonalenie nauczycieli</t>
  </si>
  <si>
    <t>Razem 801</t>
  </si>
  <si>
    <t>OCHRONA ZDROWIA</t>
  </si>
  <si>
    <t>Programy polityki zdrowotnej</t>
  </si>
  <si>
    <t>Zwalczanie narkomanii</t>
  </si>
  <si>
    <t>Przeciwdziałanie alkoholizmowi</t>
  </si>
  <si>
    <t>Razem 851</t>
  </si>
  <si>
    <t>Domy pomocy społecznej</t>
  </si>
  <si>
    <t>Świadczenia rodzinne,świadczenia z funduszu alimentacyjnego oraz składki za ubezpieczenia emerytalne i rentowe z ubezpieczenia społecznego</t>
  </si>
  <si>
    <t>Składki na ubezpieczenia zdrowotne opłacane za osoby pobierające niektóre świadczenia z pomocy społecznej.</t>
  </si>
  <si>
    <t>Zasiłki i pomoc w naturze oraz składki na ubezpieczenia emerytalne i rentowe</t>
  </si>
  <si>
    <t>Dodatki mieszkaniowe</t>
  </si>
  <si>
    <t>Zasiłki stałe</t>
  </si>
  <si>
    <t>Ośrodki pomocy społecznej</t>
  </si>
  <si>
    <t>Usługi opiekuńcze i specjalistyczne usługi opiekuńcze</t>
  </si>
  <si>
    <t>EDUKACYJNA OPIEKA WYCHOWAWCZA</t>
  </si>
  <si>
    <t>Pomoc materialna dla uczniów</t>
  </si>
  <si>
    <t>Razem 854</t>
  </si>
  <si>
    <t>Oczyszczanie miast i wsi</t>
  </si>
  <si>
    <t>Oświetlenie ulic, placów i dróg</t>
  </si>
  <si>
    <t>Zakłady gospodarki komunalnej</t>
  </si>
  <si>
    <t>KULTURA I OCHRONA DZIEDZICTWA NARODOWEGO</t>
  </si>
  <si>
    <t>Domy i ośrodki kultury, świetlice i kluby</t>
  </si>
  <si>
    <t>Biblioteki</t>
  </si>
  <si>
    <t>Razem 921</t>
  </si>
  <si>
    <t>KULTURA FIZYCZNA I SPORT</t>
  </si>
  <si>
    <t>Zadania w zakresie kultury fizycznej i sportu</t>
  </si>
  <si>
    <t>Razem 926</t>
  </si>
  <si>
    <t>Ogółem wydatki</t>
  </si>
  <si>
    <t xml:space="preserve">       Załącznik nr 2a do uchwały budżetowej</t>
  </si>
  <si>
    <t xml:space="preserve">       na rok 2011</t>
  </si>
  <si>
    <t>WYDATKI BIEŻĄCE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</si>
  <si>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</si>
  <si>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</si>
  <si>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</si>
  <si>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</si>
  <si>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</si>
  <si>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</si>
  <si>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</si>
  <si>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</si>
  <si>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Urzędy Wojewódzkie</t>
  </si>
  <si>
    <t>URZĘDY NACZELNYCH ORGANÓW WŁADZY PAŃSTWOWEJ,KONTROLI I OCHRONY PRAWA ORAZ SĄDOWNICTWA</t>
  </si>
  <si>
    <t>Urzędy naczelnych organów władzy państwowej, kontroli i ochrony prawa</t>
  </si>
  <si>
    <t>Razem 751</t>
  </si>
  <si>
    <t>Szkoła podstawowa</t>
  </si>
  <si>
    <t xml:space="preserve">Usługi opiekuńcze </t>
  </si>
  <si>
    <t xml:space="preserve">                         Załącznik nr 2b do uchwały budżetowej na rok 2011</t>
  </si>
  <si>
    <t>WYDATKI MAJĄTKOWE</t>
  </si>
  <si>
    <t>Inwestycje i zakupy inwestycyjne</t>
  </si>
  <si>
    <t>w tym na:</t>
  </si>
  <si>
    <t>Zakup i objęcie akcji i udziałów</t>
  </si>
  <si>
    <t>Wniesienie wkładów do spółek prawa handlowego</t>
  </si>
  <si>
    <t>Dotacje</t>
  </si>
  <si>
    <t xml:space="preserve">programy finansowane z udziałem środków europejskich i innych środków pochodzących ze śródeł zagranicznych niepodlegających zwrotowi </t>
  </si>
  <si>
    <t>Komendy wojewódzkie Policji</t>
  </si>
  <si>
    <t xml:space="preserve">                                                                                     Załącznik nr 3 do uchwały budżetowej</t>
  </si>
  <si>
    <t xml:space="preserve">               na rok 2011 </t>
  </si>
  <si>
    <t>Przychody i rozchody budżetu w 2011 r.</t>
  </si>
  <si>
    <t>Lp.</t>
  </si>
  <si>
    <t>Treść</t>
  </si>
  <si>
    <t>Klasyfikacja
§</t>
  </si>
  <si>
    <t>Kwota 2011 r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</si>
  <si>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</si>
  <si>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</si>
  <si>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</si>
  <si>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</si>
  <si>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</si>
  <si>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</si>
  <si>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</si>
  <si>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</si>
  <si>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</si>
  <si>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</si>
  <si>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</si>
  <si>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</si>
  <si>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</si>
  <si>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</si>
  <si>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</si>
  <si>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</si>
  <si>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</si>
  <si>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</si>
  <si>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</si>
  <si>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</si>
  <si>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</si>
  <si>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</si>
  <si>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</si>
  <si>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</si>
  <si>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</si>
  <si>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</si>
  <si>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</si>
  <si>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</si>
  <si>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</si>
  <si>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</si>
  <si>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</si>
  <si>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</si>
  <si>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</si>
  <si>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</si>
  <si>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</si>
  <si>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</si>
  <si>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</si>
  <si>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</si>
  <si>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</si>
  <si>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</si>
  <si>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</si>
  <si>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                   Załącznik nr 4 do uchwały budżetowej</t>
  </si>
  <si>
    <t xml:space="preserve">                    na rok 2011</t>
  </si>
  <si>
    <t>Dochody i wydatki związane z realizacją zadań z zakresu administracji rządowej i innych zleconych odrębnymi ustawami</t>
  </si>
  <si>
    <t>Nazwa zadania</t>
  </si>
  <si>
    <t>Dotacje
ogółem</t>
  </si>
  <si>
    <t xml:space="preserve">Wydatki
ogółem
</t>
  </si>
  <si>
    <t>z tego:</t>
  </si>
  <si>
    <t>wydatki bieżące</t>
  </si>
  <si>
    <t>wydatki majątkowe</t>
  </si>
  <si>
    <t>Składki na ubezpieczenia zdrowotne opłacane za osoby pobierające niektóre świadczenia z pomocy społecznej</t>
  </si>
  <si>
    <t xml:space="preserve">                                                        Załącznik nr 5 do uchwały budżetowej</t>
  </si>
  <si>
    <t xml:space="preserve">                                                        na rok 2011</t>
  </si>
  <si>
    <t>Dochody z tytułu wydawania zezwoleń na sprzedaż
 napojów alkoholowych oraz wydatki na realizację zadań 
określonych w gminnym programie profilaktyki 
i rozwiązywania problemów alkoholowych</t>
  </si>
  <si>
    <t>Nazwa</t>
  </si>
  <si>
    <t>Kwota</t>
  </si>
  <si>
    <t>I.</t>
  </si>
  <si>
    <t>Dochody                                                                                                                     116 000,00</t>
  </si>
  <si>
    <t>II.</t>
  </si>
  <si>
    <t>Wydatki                                                                                                                114 000,00</t>
  </si>
  <si>
    <t xml:space="preserve">                                         Załącznik nr 6 do uchwały budżetowej</t>
  </si>
  <si>
    <t xml:space="preserve">                                         na rok 2011</t>
  </si>
  <si>
    <t>Wydatki na realizację zadań określonych w gminnym programie przeciwdziałania narkomanii</t>
  </si>
  <si>
    <t xml:space="preserve">                                                       Załącznik nr 7 do uchwały budżetowej </t>
  </si>
  <si>
    <t xml:space="preserve">                                                       na rok 2011</t>
  </si>
  <si>
    <t>Dotacje podmiotowe w 2011 r.</t>
  </si>
  <si>
    <t>Nazwa instytucji</t>
  </si>
  <si>
    <t>Kwota dotacji</t>
  </si>
  <si>
    <t>Gminne Centrum Kultury I Tradycji Wsi Gminy Gostynin w Białem</t>
  </si>
  <si>
    <t>Gminna Biblioteka Publiczna w Gostyninie z/s w Solcu</t>
  </si>
  <si>
    <t xml:space="preserve">                                                       Załącznik nr 8 do uchwały budżetowej </t>
  </si>
  <si>
    <t>Dotacje celowe dla podmiotów zaliczanych do sektora finansów publicznych w 2011 r.</t>
  </si>
  <si>
    <t>Jednostki sektora finansów publicznych</t>
  </si>
  <si>
    <t>Nazwa jednostki</t>
  </si>
  <si>
    <t>Gmina Miasta Płock</t>
  </si>
  <si>
    <t>Gmina Miasta Gostynina</t>
  </si>
  <si>
    <t>Gmina Miasta Kutno</t>
  </si>
  <si>
    <t>Gmina Łąck</t>
  </si>
  <si>
    <t>Samorząd Województwa Mazowieckiego</t>
  </si>
  <si>
    <t>Powiat Gostyniński</t>
  </si>
  <si>
    <t xml:space="preserve">                                                                                 </t>
  </si>
  <si>
    <t>Załącznik nr 9 do uchwały budżetowej</t>
  </si>
  <si>
    <t>na rok 2011</t>
  </si>
  <si>
    <t>Wydatki na 2011 rok obejmujące zadania jednostek pomocniczych gminy, w tym realizowane w ramach funduszu sołeckiego</t>
  </si>
  <si>
    <t>Nazwa sołectwa lub innej jednostki pomocniczej</t>
  </si>
  <si>
    <t>Nazwa zadania, przedsięwzięcia</t>
  </si>
  <si>
    <t>Planowane wydatki</t>
  </si>
  <si>
    <t>w tym</t>
  </si>
  <si>
    <t>Łączne</t>
  </si>
  <si>
    <t>wydatki</t>
  </si>
  <si>
    <t>Gaśno</t>
  </si>
  <si>
    <t>Remont dróg gminnych na terenie sołectwa.</t>
  </si>
  <si>
    <t>Zwoleń</t>
  </si>
  <si>
    <t>Remont drogi gminnej wraz z konserwacją rowu przydrożnego.</t>
  </si>
  <si>
    <t>Baby Dolne - Rybne</t>
  </si>
  <si>
    <t>Krzywie</t>
  </si>
  <si>
    <t>Bielawy</t>
  </si>
  <si>
    <t>Remont drogi gminnej na terenie sołectwa.</t>
  </si>
  <si>
    <t>Niecki</t>
  </si>
  <si>
    <t>Remont dróg gminnych wraz z konserwacją rowów przydrożnych na terenie sołectwa.</t>
  </si>
  <si>
    <t>Huta Nowa - Aleksandrynów - Zuzinów</t>
  </si>
  <si>
    <t>Remont drogi gminnej w Zuzinowie.</t>
  </si>
  <si>
    <t>Sałki - Lipa - Ruszków</t>
  </si>
  <si>
    <t>Remont drogi we wsi Lipa.</t>
  </si>
  <si>
    <t>Kazimierzów</t>
  </si>
  <si>
    <t>Jastrzębia</t>
  </si>
  <si>
    <t>Górki Pierwsze - Marianka</t>
  </si>
  <si>
    <t>Zakup kruszywa na drogę gminną we wsi Górki Pierwsze.</t>
  </si>
  <si>
    <t>Gorzewo - Marianów</t>
  </si>
  <si>
    <t>Rębów</t>
  </si>
  <si>
    <t>Osiny</t>
  </si>
  <si>
    <t>Remont dwóch przystanków autobusowych.         Remont dróg gminnych na terenie sołectwa.</t>
  </si>
  <si>
    <t>Anielin</t>
  </si>
  <si>
    <t>Zakup kruszywa na drogę gminną od m. Anielin do m. Leśniewice.</t>
  </si>
  <si>
    <t>Sierakówek – Kleniew</t>
  </si>
  <si>
    <t>Strzałki - Osada</t>
  </si>
  <si>
    <t>Nagodów -  Rumunki</t>
  </si>
  <si>
    <t>Białotarsk</t>
  </si>
  <si>
    <t>Geodezyjne rozgraniczenie  drogi Białotarsk-Dąbrówka.</t>
  </si>
  <si>
    <t>Klusek</t>
  </si>
  <si>
    <t>Remont drogi gminnej nr dz.387 na terenie sołectwa.</t>
  </si>
  <si>
    <t>Marianów Sierakowski</t>
  </si>
  <si>
    <t>Remont mostu na drodze gminnej.</t>
  </si>
  <si>
    <t>Mysłownia Nowa</t>
  </si>
  <si>
    <t>Skrzany</t>
  </si>
  <si>
    <t>Zaborów Stary - Stanisławów</t>
  </si>
  <si>
    <t>Podział i wykup gruntów pod świetlicę wiejską,  modernizacja świetlicy.</t>
  </si>
  <si>
    <t>Budy Kozickie</t>
  </si>
  <si>
    <t>Remont drogi gminnej Budy Kozickie – Ratajki.</t>
  </si>
  <si>
    <t>Kiełpieniec</t>
  </si>
  <si>
    <t>Remont drogi gminnej w m. Kiełpieniec.</t>
  </si>
  <si>
    <t>Baby Górne - Zieleniec</t>
  </si>
  <si>
    <t>Zamontowanie 1 lampy oświetleniowej we wsi Zieleniec                                                          Remont dróg gminnych na terenie sołectwa.</t>
  </si>
  <si>
    <t>Leśniewice - Lisica</t>
  </si>
  <si>
    <t>Remont drogi gminnej Leśniewice – Leśniewice Małe.</t>
  </si>
  <si>
    <t>Łokietnica</t>
  </si>
  <si>
    <t>Gulewo</t>
  </si>
  <si>
    <t>Górki Drugie</t>
  </si>
  <si>
    <t>Remont  dróg gminnych na terenie sołectwa.</t>
  </si>
  <si>
    <t>Józefków</t>
  </si>
  <si>
    <t>Belno - Pomarzanki</t>
  </si>
  <si>
    <t>Halinów</t>
  </si>
  <si>
    <t>Podgórze</t>
  </si>
  <si>
    <t>Emilianów</t>
  </si>
  <si>
    <t>Feliksów</t>
  </si>
  <si>
    <t>Remont drogi gminnej na odcinku Feliksów – Skrzany.</t>
  </si>
  <si>
    <t>Sieraków</t>
  </si>
  <si>
    <t>Remont drogi gminnej od drogi powiatowej do wsi Marianów Sierakowski.</t>
  </si>
  <si>
    <t>Kozice - Polesie</t>
  </si>
  <si>
    <t>Dokończenie ogrodzenia terenu przeznaczonego na boisko  w m. Kozice.</t>
  </si>
  <si>
    <t>Zaborów Nowy - Huta Zaborowska</t>
  </si>
  <si>
    <t>Remont budynku gminnego w m. Zaborów Nowy.</t>
  </si>
  <si>
    <t>Dąbrówka</t>
  </si>
  <si>
    <t xml:space="preserve">Remont budynku gminnego w Dąbrówce           Zakup wyposażenia świetlicy.                            </t>
  </si>
  <si>
    <t>Miałkówek - Budy Lucieńskie</t>
  </si>
  <si>
    <t>Dokończenie remontu boiska w m. Miałkówek .</t>
  </si>
  <si>
    <t>Choinek</t>
  </si>
  <si>
    <t>Remony drogi gminnej,                                     zakup i montaż ławek na boisku sportowym.</t>
  </si>
  <si>
    <t>Lucień</t>
  </si>
  <si>
    <t>Wykonanie ogrodzenia przy budynku gminnym, w którym mieści się Ośrodek Zdrowia w Lucieniu.</t>
  </si>
  <si>
    <t>Rogożewek</t>
  </si>
  <si>
    <t>Bolesławów</t>
  </si>
  <si>
    <t>Helenów</t>
  </si>
  <si>
    <t>Wykonanie  jednego przystanku autobusowego, Remont drogi gminnej na terenie sołectwa.</t>
  </si>
  <si>
    <t>Solec - Wrząca</t>
  </si>
  <si>
    <t>Stefanów</t>
  </si>
  <si>
    <t xml:space="preserve">Zakup urządzeń na plac zabaw,                     remont drogi gminnej.                                            </t>
  </si>
  <si>
    <t>Jaworek</t>
  </si>
  <si>
    <t>Sokołów</t>
  </si>
  <si>
    <t xml:space="preserve">Białe - Antoninów          </t>
  </si>
  <si>
    <t>Budowa chodnika z kostki brukowej w pasie drogi gminnej nr ewid. Dz. 199 w Białem.</t>
  </si>
  <si>
    <t>Bierzewice</t>
  </si>
  <si>
    <t>Remont drogi gminnej w sołectwie.</t>
  </si>
  <si>
    <t>Legarda</t>
  </si>
  <si>
    <t>Doposażenie świetlicy wiejskiej.</t>
  </si>
  <si>
    <t>Planowane wydatki bieżące :</t>
  </si>
  <si>
    <t>Dz 600-60016 – 416 907,14</t>
  </si>
  <si>
    <t>Dz 700-70005 – 32 718,61</t>
  </si>
  <si>
    <t>Dz 900-90015 – 2 000,00</t>
  </si>
  <si>
    <t>Dz. 921-92109 – 12 915,88</t>
  </si>
  <si>
    <t>Dz.926-92605 – 1 687,97</t>
  </si>
  <si>
    <t>Planowane wydatki majątkowe :</t>
  </si>
  <si>
    <t>Dz 600-60016 – 12 197,08</t>
  </si>
  <si>
    <t>Dz 700-70005 – 35 580,44</t>
  </si>
  <si>
    <t xml:space="preserve">                    Załącznik nr 10 do uchwały budżetowej</t>
  </si>
  <si>
    <t xml:space="preserve">Wydatki na zadania inwestycyjne na 2011 rok </t>
  </si>
  <si>
    <t>Rozdz.</t>
  </si>
  <si>
    <t>Nazwa zadania inwestycyjnego (w tym w ramach funduszu sołeckiego)</t>
  </si>
  <si>
    <t>Łączne koszty finansowe</t>
  </si>
  <si>
    <t>Jednostka organizacyjna realizująca program lub koordynująca wykonanie programu</t>
  </si>
  <si>
    <t>Rok 2011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</si>
  <si>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</si>
  <si>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</si>
  <si>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</si>
  <si>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</si>
  <si>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</si>
  <si>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Budowa sieci wodociągowej wraz z przyłączami dla wsi Osiny – II etap i Jastrzębia dł. Sieci – 14.765 mb/p.51 szt oraz budowa kanalizacji sanitarnej wraz z przyłączami i pompowniami dla wsi Dąbrówka, Górki Drugie i części wsi Baby Górne dł.  Sieci – 9.184 mb/p.51 szt.</t>
  </si>
  <si>
    <t xml:space="preserve">A.      
B.
C. 127 500,00
</t>
  </si>
  <si>
    <t>Rozbudowa istniejących sieci wodociągowych i kanalizacyjnych m in  w m. Kazimierzów, Marianów Sierakowski,Gorzewo</t>
  </si>
  <si>
    <t xml:space="preserve">A.      
B.
C. 
</t>
  </si>
  <si>
    <t>Projekt kanalizacji sanitarnej dla wsi Klusek i Białe</t>
  </si>
  <si>
    <t>Budowa  przydomowych oczyszczalni ścieków na terenie gm. Gostynin – 100szt.</t>
  </si>
  <si>
    <t xml:space="preserve">A.      
B.
C. 150 000,00
</t>
  </si>
  <si>
    <t>Projekt modernizacji oczyszczalni ścieków w Sokołowie.</t>
  </si>
  <si>
    <t xml:space="preserve">A.      
B. 
C.    </t>
  </si>
  <si>
    <t xml:space="preserve">Razem 010 </t>
  </si>
  <si>
    <t>A.      
B. 
C. 277 500,00</t>
  </si>
  <si>
    <t>Projekt zwiększenia wydajności studni w Bielawach ( w razie potrzeby również modernizacja SUW Bielawy).</t>
  </si>
  <si>
    <t>Projekt i modernizacja SUW w Sierakowie</t>
  </si>
  <si>
    <t>Budowa studni głębinowej w Sierakowie</t>
  </si>
  <si>
    <t>Wyznaczenie i ustanowienie strefy ochronnej pośredniej ujęć Nr 1 i Nr 2 w m. Krzywie</t>
  </si>
  <si>
    <t>Przebudowa drogi gminnej Sendeń/granica gminy-Stefanów</t>
  </si>
  <si>
    <t>A.      
B. 
C.</t>
  </si>
  <si>
    <t>Przebudowa drogi gminnej Rumunki – Nagodów.</t>
  </si>
  <si>
    <t>A.  1 000 000,00    
B. 
C.</t>
  </si>
  <si>
    <t>Przebudowa (modernizacja) drogi gminnej Białe – Antoninów.</t>
  </si>
  <si>
    <t>A.      
B.
C.</t>
  </si>
  <si>
    <t>Budowa chodnika przy drodze gminnej w  Białotarsku na odcinku kościół do wysokości oczyszczalni ścieków (przy współudziale finansowym Starostwa Powiatowego)</t>
  </si>
  <si>
    <t>A.    
B. 250 000,00
C.</t>
  </si>
  <si>
    <t>Projekt stałej organizacji ruchu na drodze gminnej Gostynin-Stefanów</t>
  </si>
  <si>
    <t xml:space="preserve">A.      
B. 
C.
</t>
  </si>
  <si>
    <t>Przebudowa drogi gminnej Polesie-Ratajki (Budy Kozickie)</t>
  </si>
  <si>
    <t xml:space="preserve">A.      
B.
C.
</t>
  </si>
  <si>
    <t>Opracowanie projektów budowlanych dróg gminnych</t>
  </si>
  <si>
    <t>Budowa chodnika z kostki brukowej w pasie drogi gminnej nr ewid. Dz. 199 w Białem – Fundusz Sołecki Białe - Antoninów</t>
  </si>
  <si>
    <t xml:space="preserve">A. 1 000 000,00  
B.    250 000,00
C.  </t>
  </si>
  <si>
    <t>Budynek mieszkalny – gminny po Szkole w Leśniewicach – ocieplenie ścian zewnętrznych oraz wymiana stolarki okiennej</t>
  </si>
  <si>
    <t>Budynek mieszkalny – gminny  w Osinach-wymiana konstrukcji dachu i pokrycia, obróbki blacharskie</t>
  </si>
  <si>
    <t>Podział i wykup gruntów pod świetlicę gminną oraz modernizacja świetlicy gminnej- Fundusz Sołecki Zaborów Stary – Stanisławów</t>
  </si>
  <si>
    <t>Dokończenie ogrodzenia terenu gminnego przeznaczonego na boisko w  m. Kozice – Fundusz sołecki Kozice-Polesie</t>
  </si>
  <si>
    <t>Wykonanie ogrodzenia przy  budynku gminnym, w którym mieści się Ośrodek Zdrowia w Lucieniu – Fundusz sołecki Lucień</t>
  </si>
  <si>
    <t>Zakup budynku z  przeznaczeniem na budynek Urzędu Gminy w Gostyninie</t>
  </si>
  <si>
    <t>A.      
B.
C. 1 000 000,00</t>
  </si>
  <si>
    <t>A.      
B.
C.1 000 000,00</t>
  </si>
  <si>
    <t>Zespół Szkoły Podstawowej i Gimnazjum w Solcu - ogrodzenie boiska szkolnego i uzupełnienie bieżni , wykonanie placu zabaw</t>
  </si>
  <si>
    <t xml:space="preserve">A.   
B. 277 500,00
C.
</t>
  </si>
  <si>
    <t>Szkoła Podstawowa w Zwoleniu - ocieplenie budynku</t>
  </si>
  <si>
    <t xml:space="preserve">A.    
B. 128 350,00
C.
</t>
  </si>
  <si>
    <t>Szkoła Podstawowa w Zwoleniu boisko szkolne (bieżnia), wykonanie placu zabaw</t>
  </si>
  <si>
    <t xml:space="preserve">A.      
B.  71 250,00
C.
</t>
  </si>
  <si>
    <t>Opracowanie projektu budowlanego wielobranżowego na budowę sali gimnastycznej (przy szkole w Solcu i Sierakówku)</t>
  </si>
  <si>
    <t>Szkoła Podstawowa w Białotarsku – utworzenie szkolnego placu zabaw</t>
  </si>
  <si>
    <t xml:space="preserve">A.      
B. 63 000,00
C.
</t>
  </si>
  <si>
    <t>Zespół Szkoły Podstawowej i Gimnazjum w  Lucieniu -  utworzenie szkolnego placu zabaw</t>
  </si>
  <si>
    <t xml:space="preserve">A.      
B. 60 000,00
C.
</t>
  </si>
  <si>
    <t>Zespół Szkoły Podstawowej  i Gimnazjum w Emilianowie -  ocieplenie dachu, wymiana pokrycia dachowego na blachę trapezową, obróbki blacharskie</t>
  </si>
  <si>
    <t>A.                      B.  600 100,00
C.</t>
  </si>
  <si>
    <t>Budowa i rozbudowa oświetlenia drogowego.</t>
  </si>
  <si>
    <t xml:space="preserve">Razem 900 </t>
  </si>
  <si>
    <t>A.     1 000 000,00 
B.        850 100,00
C.     1 277 500,00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</si>
  <si>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</si>
  <si>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</si>
  <si>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</si>
  <si>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</si>
  <si>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</si>
  <si>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~ Wprowadzono do budżetu poz. 1 kol. 10 kwotę 2 190 910,50zł oraz  w poz. 9 kwotę 127 500,00zł – wpłaty, pozostałe środki z kol. 9 będą wprowadzane </t>
  </si>
  <si>
    <t>sukcesywnie po podpisaniu umów.</t>
  </si>
  <si>
    <t xml:space="preserve">                      Załącznik nr 11 do uchwały budżetowej</t>
  </si>
  <si>
    <t xml:space="preserve">                      na rok 2011</t>
  </si>
  <si>
    <t xml:space="preserve">Dochody i wydatki związane z realizacją zadań wykonywanych na mocy porozumień z organami administracji rządowej </t>
  </si>
  <si>
    <t>Remont i konserwacja zabytkowych mogił żołnierzy znajdujących się na cmentarzach na terenie gminy Gostynin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</si>
</sst>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#.00"/>
    <numFmt numFmtId="167" formatCode="0"/>
  </numFmts>
  <fonts count="8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 CE"/>
      <family val="2"/>
    </font>
    <font>
      <b/>
      <sz val="9"/>
      <color indexed="8"/>
      <name val="Arial"/>
      <family val="2"/>
    </font>
    <font>
      <sz val="8"/>
      <name val="Arial CE"/>
      <family val="2"/>
    </font>
    <font>
      <b/>
      <sz val="6"/>
      <name val="Arial CE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b/>
      <sz val="10"/>
      <name val="Arial CE"/>
      <family val="2"/>
    </font>
    <font>
      <sz val="11"/>
      <name val="Arial"/>
      <family val="2"/>
    </font>
    <font>
      <b/>
      <sz val="10"/>
      <name val="Arial"/>
      <family val="2"/>
    </font>
    <font>
      <sz val="6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9"/>
      <color indexed="8"/>
      <name val="Arial CE"/>
      <family val="2"/>
    </font>
    <font>
      <b/>
      <sz val="8"/>
      <color indexed="8"/>
      <name val="Arial CE"/>
      <family val="2"/>
    </font>
    <font>
      <b/>
      <sz val="6"/>
      <name val="Arial"/>
      <family val="2"/>
    </font>
    <font>
      <b/>
      <u val="single"/>
      <sz val="9"/>
      <name val="Arial"/>
      <family val="2"/>
    </font>
    <font>
      <i/>
      <sz val="8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u val="single"/>
      <sz val="10"/>
      <name val="Arial CE"/>
      <family val="2"/>
    </font>
    <font>
      <i/>
      <sz val="10"/>
      <name val="Arial CE"/>
      <family val="2"/>
    </font>
    <font>
      <u val="single"/>
      <sz val="10"/>
      <name val="Arial"/>
      <family val="2"/>
    </font>
    <font>
      <b/>
      <sz val="14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sz val="10"/>
      <color indexed="8"/>
      <name val="Arial CE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Arial CE"/>
      <family val="2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Arial1"/>
      <family val="0"/>
    </font>
    <font>
      <b/>
      <sz val="11"/>
      <color indexed="8"/>
      <name val="Arial1"/>
      <family val="0"/>
    </font>
    <font>
      <b/>
      <i/>
      <u val="single"/>
      <sz val="11"/>
      <color indexed="8"/>
      <name val="Times New Roman"/>
      <family val="1"/>
    </font>
    <font>
      <b/>
      <i/>
      <u val="single"/>
      <sz val="11"/>
      <color indexed="8"/>
      <name val="Arial1"/>
      <family val="0"/>
    </font>
    <font>
      <b/>
      <i/>
      <sz val="11"/>
      <name val="Times New Roman"/>
      <family val="1"/>
    </font>
    <font>
      <sz val="6"/>
      <color indexed="8"/>
      <name val="Arial CE"/>
      <family val="2"/>
    </font>
    <font>
      <sz val="9"/>
      <color indexed="8"/>
      <name val="Arial CE"/>
      <family val="2"/>
    </font>
    <font>
      <sz val="9"/>
      <color indexed="8"/>
      <name val="Arial"/>
      <family val="2"/>
    </font>
    <font>
      <sz val="7"/>
      <color indexed="8"/>
      <name val="Arial CE"/>
      <family val="2"/>
    </font>
    <font>
      <b/>
      <u val="single"/>
      <sz val="10.5"/>
      <name val="Arial"/>
      <family val="2"/>
    </font>
    <font>
      <b/>
      <sz val="7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u val="single"/>
      <sz val="9"/>
      <name val="Arial"/>
      <family val="2"/>
    </font>
    <font>
      <b/>
      <u val="single"/>
      <sz val="7"/>
      <name val="Arial"/>
      <family val="2"/>
    </font>
    <font>
      <sz val="10"/>
      <name val="Lucida Sans Unicode"/>
      <family val="2"/>
    </font>
    <font>
      <i/>
      <sz val="10"/>
      <name val="Lucida Sans Unicode"/>
      <family val="2"/>
    </font>
    <font>
      <i/>
      <sz val="10"/>
      <name val="Arial"/>
      <family val="2"/>
    </font>
    <font>
      <b/>
      <sz val="11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2" fillId="8" borderId="0" applyNumberFormat="0" applyBorder="0" applyAlignment="0" applyProtection="0"/>
    <xf numFmtId="164" fontId="2" fillId="7" borderId="0" applyNumberFormat="0" applyBorder="0" applyAlignment="0" applyProtection="0"/>
    <xf numFmtId="164" fontId="2" fillId="4" borderId="0" applyNumberFormat="0" applyBorder="0" applyAlignment="0" applyProtection="0"/>
    <xf numFmtId="164" fontId="2" fillId="9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8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8" borderId="0" applyNumberFormat="0" applyBorder="0" applyAlignment="0" applyProtection="0"/>
    <xf numFmtId="164" fontId="2" fillId="13" borderId="0" applyNumberFormat="0" applyBorder="0" applyAlignment="0" applyProtection="0"/>
    <xf numFmtId="164" fontId="3" fillId="3" borderId="1" applyNumberFormat="0" applyAlignment="0" applyProtection="0"/>
    <xf numFmtId="164" fontId="4" fillId="2" borderId="2" applyNumberFormat="0" applyAlignment="0" applyProtection="0"/>
    <xf numFmtId="164" fontId="5" fillId="14" borderId="0" applyNumberFormat="0" applyBorder="0" applyAlignment="0" applyProtection="0"/>
    <xf numFmtId="164" fontId="6" fillId="0" borderId="3" applyNumberFormat="0" applyFill="0" applyAlignment="0" applyProtection="0"/>
    <xf numFmtId="164" fontId="7" fillId="9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4" borderId="0" applyNumberFormat="0" applyBorder="0" applyAlignment="0" applyProtection="0"/>
    <xf numFmtId="164" fontId="12" fillId="0" borderId="0">
      <alignment/>
      <protection/>
    </xf>
    <xf numFmtId="164" fontId="0" fillId="0" borderId="0">
      <alignment/>
      <protection/>
    </xf>
    <xf numFmtId="164" fontId="13" fillId="2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4" borderId="9" applyNumberFormat="0" applyAlignment="0" applyProtection="0"/>
    <xf numFmtId="164" fontId="18" fillId="15" borderId="0" applyNumberFormat="0" applyBorder="0" applyAlignment="0" applyProtection="0"/>
  </cellStyleXfs>
  <cellXfs count="382">
    <xf numFmtId="164" fontId="0" fillId="0" borderId="0" xfId="0" applyAlignment="1">
      <alignment/>
    </xf>
    <xf numFmtId="164" fontId="19" fillId="0" borderId="0" xfId="0" applyFont="1" applyAlignment="1">
      <alignment horizontal="center" vertical="center"/>
    </xf>
    <xf numFmtId="164" fontId="19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21" fillId="0" borderId="0" xfId="0" applyFont="1" applyAlignment="1">
      <alignment/>
    </xf>
    <xf numFmtId="164" fontId="20" fillId="16" borderId="10" xfId="0" applyFont="1" applyFill="1" applyBorder="1" applyAlignment="1">
      <alignment horizontal="center" vertical="center"/>
    </xf>
    <xf numFmtId="164" fontId="20" fillId="16" borderId="11" xfId="0" applyFont="1" applyFill="1" applyBorder="1" applyAlignment="1">
      <alignment horizontal="center"/>
    </xf>
    <xf numFmtId="164" fontId="22" fillId="0" borderId="0" xfId="0" applyFont="1" applyAlignment="1">
      <alignment/>
    </xf>
    <xf numFmtId="164" fontId="20" fillId="16" borderId="11" xfId="0" applyFont="1" applyFill="1" applyBorder="1" applyAlignment="1">
      <alignment horizontal="center" vertical="center" wrapText="1"/>
    </xf>
    <xf numFmtId="164" fontId="20" fillId="16" borderId="11" xfId="0" applyFont="1" applyFill="1" applyBorder="1" applyAlignment="1">
      <alignment horizontal="center" vertical="center"/>
    </xf>
    <xf numFmtId="164" fontId="20" fillId="16" borderId="12" xfId="0" applyFont="1" applyFill="1" applyBorder="1" applyAlignment="1">
      <alignment horizontal="center" vertical="center"/>
    </xf>
    <xf numFmtId="164" fontId="23" fillId="16" borderId="10" xfId="0" applyFont="1" applyFill="1" applyBorder="1" applyAlignment="1">
      <alignment horizontal="center" vertical="center"/>
    </xf>
    <xf numFmtId="164" fontId="23" fillId="16" borderId="10" xfId="0" applyFont="1" applyFill="1" applyBorder="1" applyAlignment="1">
      <alignment horizontal="center" vertical="center" wrapText="1"/>
    </xf>
    <xf numFmtId="164" fontId="23" fillId="16" borderId="11" xfId="0" applyFont="1" applyFill="1" applyBorder="1" applyAlignment="1">
      <alignment horizontal="center" vertical="center"/>
    </xf>
    <xf numFmtId="164" fontId="22" fillId="0" borderId="10" xfId="0" applyFont="1" applyBorder="1" applyAlignment="1">
      <alignment horizontal="center" vertical="center"/>
    </xf>
    <xf numFmtId="164" fontId="22" fillId="0" borderId="0" xfId="0" applyFont="1" applyAlignment="1">
      <alignment horizontal="center" vertical="center"/>
    </xf>
    <xf numFmtId="164" fontId="24" fillId="6" borderId="10" xfId="0" applyFont="1" applyFill="1" applyBorder="1" applyAlignment="1">
      <alignment horizontal="center" vertical="center"/>
    </xf>
    <xf numFmtId="164" fontId="24" fillId="6" borderId="10" xfId="0" applyFont="1" applyFill="1" applyBorder="1" applyAlignment="1">
      <alignment vertical="center"/>
    </xf>
    <xf numFmtId="165" fontId="19" fillId="6" borderId="10" xfId="0" applyNumberFormat="1" applyFont="1" applyFill="1" applyBorder="1" applyAlignment="1">
      <alignment/>
    </xf>
    <xf numFmtId="164" fontId="24" fillId="0" borderId="10" xfId="0" applyFont="1" applyBorder="1" applyAlignment="1">
      <alignment horizontal="center" vertical="center"/>
    </xf>
    <xf numFmtId="164" fontId="19" fillId="0" borderId="10" xfId="0" applyFont="1" applyBorder="1" applyAlignment="1">
      <alignment vertical="center" wrapText="1"/>
    </xf>
    <xf numFmtId="165" fontId="19" fillId="0" borderId="10" xfId="0" applyNumberFormat="1" applyFont="1" applyBorder="1" applyAlignment="1">
      <alignment/>
    </xf>
    <xf numFmtId="164" fontId="19" fillId="0" borderId="10" xfId="0" applyFont="1" applyBorder="1" applyAlignment="1">
      <alignment vertical="center" wrapText="1"/>
    </xf>
    <xf numFmtId="164" fontId="19" fillId="0" borderId="10" xfId="0" applyFont="1" applyBorder="1" applyAlignment="1">
      <alignment horizontal="right" vertical="center"/>
    </xf>
    <xf numFmtId="164" fontId="25" fillId="0" borderId="10" xfId="0" applyFont="1" applyBorder="1" applyAlignment="1">
      <alignment horizontal="center" vertical="center" wrapText="1"/>
    </xf>
    <xf numFmtId="165" fontId="24" fillId="0" borderId="10" xfId="0" applyNumberFormat="1" applyFont="1" applyBorder="1" applyAlignment="1">
      <alignment horizontal="right"/>
    </xf>
    <xf numFmtId="165" fontId="19" fillId="0" borderId="10" xfId="0" applyNumberFormat="1" applyFont="1" applyBorder="1" applyAlignment="1">
      <alignment horizontal="right"/>
    </xf>
    <xf numFmtId="164" fontId="24" fillId="6" borderId="10" xfId="0" applyFont="1" applyFill="1" applyBorder="1" applyAlignment="1">
      <alignment vertical="center" wrapText="1"/>
    </xf>
    <xf numFmtId="164" fontId="19" fillId="0" borderId="10" xfId="0" applyFont="1" applyBorder="1" applyAlignment="1">
      <alignment horizontal="center" vertical="center"/>
    </xf>
    <xf numFmtId="164" fontId="25" fillId="0" borderId="10" xfId="0" applyFont="1" applyBorder="1" applyAlignment="1">
      <alignment horizontal="left" vertical="center" wrapText="1"/>
    </xf>
    <xf numFmtId="165" fontId="24" fillId="0" borderId="10" xfId="0" applyNumberFormat="1" applyFont="1" applyBorder="1" applyAlignment="1">
      <alignment/>
    </xf>
    <xf numFmtId="164" fontId="24" fillId="6" borderId="10" xfId="0" applyFont="1" applyFill="1" applyBorder="1" applyAlignment="1">
      <alignment horizontal="left" vertical="center" wrapText="1"/>
    </xf>
    <xf numFmtId="165" fontId="24" fillId="6" borderId="10" xfId="0" applyNumberFormat="1" applyFont="1" applyFill="1" applyBorder="1" applyAlignment="1">
      <alignment/>
    </xf>
    <xf numFmtId="164" fontId="19" fillId="0" borderId="10" xfId="0" applyFont="1" applyBorder="1" applyAlignment="1">
      <alignment horizontal="left" vertical="center" wrapText="1"/>
    </xf>
    <xf numFmtId="164" fontId="25" fillId="0" borderId="10" xfId="0" applyFont="1" applyBorder="1" applyAlignment="1">
      <alignment vertical="center" wrapText="1"/>
    </xf>
    <xf numFmtId="164" fontId="24" fillId="0" borderId="0" xfId="0" applyFont="1" applyAlignment="1">
      <alignment/>
    </xf>
    <xf numFmtId="165" fontId="26" fillId="0" borderId="10" xfId="0" applyNumberFormat="1" applyFont="1" applyBorder="1" applyAlignment="1">
      <alignment/>
    </xf>
    <xf numFmtId="165" fontId="26" fillId="17" borderId="10" xfId="0" applyNumberFormat="1" applyFont="1" applyFill="1" applyBorder="1" applyAlignment="1">
      <alignment/>
    </xf>
    <xf numFmtId="164" fontId="24" fillId="17" borderId="10" xfId="0" applyFont="1" applyFill="1" applyBorder="1" applyAlignment="1">
      <alignment horizontal="center" vertical="center"/>
    </xf>
    <xf numFmtId="164" fontId="19" fillId="17" borderId="10" xfId="0" applyFont="1" applyFill="1" applyBorder="1" applyAlignment="1">
      <alignment vertical="center" wrapText="1"/>
    </xf>
    <xf numFmtId="165" fontId="19" fillId="17" borderId="10" xfId="0" applyNumberFormat="1" applyFont="1" applyFill="1" applyBorder="1" applyAlignment="1">
      <alignment/>
    </xf>
    <xf numFmtId="164" fontId="20" fillId="9" borderId="10" xfId="0" applyFont="1" applyFill="1" applyBorder="1" applyAlignment="1">
      <alignment horizontal="center" vertical="center"/>
    </xf>
    <xf numFmtId="165" fontId="20" fillId="9" borderId="10" xfId="0" applyNumberFormat="1" applyFont="1" applyFill="1" applyBorder="1" applyAlignment="1">
      <alignment/>
    </xf>
    <xf numFmtId="165" fontId="24" fillId="9" borderId="10" xfId="0" applyNumberFormat="1" applyFont="1" applyFill="1" applyBorder="1" applyAlignment="1">
      <alignment/>
    </xf>
    <xf numFmtId="164" fontId="20" fillId="0" borderId="0" xfId="0" applyFont="1" applyAlignment="1">
      <alignment/>
    </xf>
    <xf numFmtId="164" fontId="19" fillId="0" borderId="0" xfId="0" applyFont="1" applyAlignment="1">
      <alignment vertical="center"/>
    </xf>
    <xf numFmtId="165" fontId="19" fillId="0" borderId="0" xfId="0" applyNumberFormat="1" applyFont="1" applyAlignment="1">
      <alignment/>
    </xf>
    <xf numFmtId="164" fontId="27" fillId="0" borderId="0" xfId="0" applyFont="1" applyAlignment="1">
      <alignment horizontal="center"/>
    </xf>
    <xf numFmtId="164" fontId="28" fillId="0" borderId="0" xfId="0" applyFont="1" applyAlignment="1">
      <alignment/>
    </xf>
    <xf numFmtId="164" fontId="27" fillId="16" borderId="10" xfId="0" applyFont="1" applyFill="1" applyBorder="1" applyAlignment="1">
      <alignment horizontal="center" vertical="center"/>
    </xf>
    <xf numFmtId="164" fontId="27" fillId="16" borderId="10" xfId="0" applyFont="1" applyFill="1" applyBorder="1" applyAlignment="1">
      <alignment horizontal="center"/>
    </xf>
    <xf numFmtId="164" fontId="12" fillId="0" borderId="0" xfId="0" applyFont="1" applyAlignment="1">
      <alignment/>
    </xf>
    <xf numFmtId="164" fontId="27" fillId="16" borderId="10" xfId="0" applyFont="1" applyFill="1" applyBorder="1" applyAlignment="1">
      <alignment horizontal="center" vertical="center" wrapText="1"/>
    </xf>
    <xf numFmtId="164" fontId="30" fillId="0" borderId="10" xfId="0" applyFont="1" applyBorder="1" applyAlignment="1">
      <alignment horizontal="center" vertical="center"/>
    </xf>
    <xf numFmtId="164" fontId="30" fillId="0" borderId="0" xfId="0" applyFont="1" applyAlignment="1">
      <alignment horizontal="center" vertical="center"/>
    </xf>
    <xf numFmtId="164" fontId="29" fillId="2" borderId="10" xfId="0" applyFont="1" applyFill="1" applyBorder="1" applyAlignment="1">
      <alignment horizontal="center" vertical="top" wrapText="1"/>
    </xf>
    <xf numFmtId="164" fontId="31" fillId="2" borderId="10" xfId="0" applyFont="1" applyFill="1" applyBorder="1" applyAlignment="1">
      <alignment horizontal="left" vertical="top" wrapText="1"/>
    </xf>
    <xf numFmtId="165" fontId="0" fillId="2" borderId="10" xfId="0" applyNumberFormat="1" applyFont="1" applyFill="1" applyBorder="1" applyAlignment="1">
      <alignment/>
    </xf>
    <xf numFmtId="164" fontId="29" fillId="0" borderId="10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 wrapText="1"/>
    </xf>
    <xf numFmtId="164" fontId="32" fillId="0" borderId="10" xfId="0" applyFont="1" applyBorder="1" applyAlignment="1">
      <alignment vertical="center" wrapText="1"/>
    </xf>
    <xf numFmtId="165" fontId="0" fillId="0" borderId="10" xfId="0" applyNumberFormat="1" applyFont="1" applyBorder="1" applyAlignment="1">
      <alignment/>
    </xf>
    <xf numFmtId="164" fontId="33" fillId="0" borderId="10" xfId="0" applyFont="1" applyFill="1" applyBorder="1" applyAlignment="1">
      <alignment horizontal="center" vertical="center" wrapText="1"/>
    </xf>
    <xf numFmtId="165" fontId="29" fillId="0" borderId="10" xfId="0" applyNumberFormat="1" applyFont="1" applyFill="1" applyBorder="1" applyAlignment="1">
      <alignment/>
    </xf>
    <xf numFmtId="164" fontId="29" fillId="2" borderId="10" xfId="0" applyFont="1" applyFill="1" applyBorder="1" applyAlignment="1">
      <alignment horizontal="center" vertical="center" wrapText="1"/>
    </xf>
    <xf numFmtId="164" fontId="31" fillId="2" borderId="10" xfId="0" applyFont="1" applyFill="1" applyBorder="1" applyAlignment="1">
      <alignment horizontal="left" vertical="center" wrapText="1"/>
    </xf>
    <xf numFmtId="165" fontId="29" fillId="2" borderId="10" xfId="0" applyNumberFormat="1" applyFont="1" applyFill="1" applyBorder="1" applyAlignment="1">
      <alignment/>
    </xf>
    <xf numFmtId="164" fontId="0" fillId="0" borderId="10" xfId="0" applyFont="1" applyFill="1" applyBorder="1" applyAlignment="1">
      <alignment horizontal="center" vertical="center" wrapText="1"/>
    </xf>
    <xf numFmtId="164" fontId="0" fillId="0" borderId="10" xfId="0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/>
    </xf>
    <xf numFmtId="164" fontId="0" fillId="2" borderId="10" xfId="0" applyFont="1" applyFill="1" applyBorder="1" applyAlignment="1">
      <alignment/>
    </xf>
    <xf numFmtId="164" fontId="33" fillId="0" borderId="10" xfId="0" applyFont="1" applyBorder="1" applyAlignment="1">
      <alignment horizontal="center" vertical="center" wrapText="1"/>
    </xf>
    <xf numFmtId="165" fontId="29" fillId="0" borderId="10" xfId="0" applyNumberFormat="1" applyFont="1" applyBorder="1" applyAlignment="1">
      <alignment/>
    </xf>
    <xf numFmtId="165" fontId="27" fillId="0" borderId="10" xfId="0" applyNumberFormat="1" applyFont="1" applyBorder="1" applyAlignment="1">
      <alignment/>
    </xf>
    <xf numFmtId="164" fontId="27" fillId="0" borderId="0" xfId="0" applyFont="1" applyAlignment="1">
      <alignment/>
    </xf>
    <xf numFmtId="164" fontId="29" fillId="0" borderId="10" xfId="0" applyFont="1" applyBorder="1" applyAlignment="1">
      <alignment vertical="center" wrapText="1"/>
    </xf>
    <xf numFmtId="164" fontId="33" fillId="0" borderId="10" xfId="0" applyFont="1" applyBorder="1" applyAlignment="1">
      <alignment horizontal="center" vertical="top" wrapText="1"/>
    </xf>
    <xf numFmtId="164" fontId="29" fillId="9" borderId="10" xfId="0" applyFont="1" applyFill="1" applyBorder="1" applyAlignment="1">
      <alignment horizontal="center" vertical="center" wrapText="1"/>
    </xf>
    <xf numFmtId="165" fontId="29" fillId="9" borderId="10" xfId="0" applyNumberFormat="1" applyFont="1" applyFill="1" applyBorder="1" applyAlignment="1">
      <alignment/>
    </xf>
    <xf numFmtId="164" fontId="34" fillId="0" borderId="0" xfId="0" applyFont="1" applyAlignment="1">
      <alignment vertical="center"/>
    </xf>
    <xf numFmtId="164" fontId="34" fillId="0" borderId="0" xfId="0" applyFont="1" applyAlignment="1">
      <alignment/>
    </xf>
    <xf numFmtId="164" fontId="35" fillId="0" borderId="0" xfId="0" applyFont="1" applyAlignment="1">
      <alignment vertical="center"/>
    </xf>
    <xf numFmtId="164" fontId="34" fillId="0" borderId="0" xfId="0" applyFont="1" applyAlignment="1">
      <alignment horizontal="center" vertical="center"/>
    </xf>
    <xf numFmtId="164" fontId="36" fillId="0" borderId="0" xfId="0" applyFont="1" applyAlignment="1">
      <alignment horizontal="center" vertical="center"/>
    </xf>
    <xf numFmtId="164" fontId="37" fillId="0" borderId="0" xfId="0" applyFont="1" applyAlignment="1">
      <alignment horizontal="center" vertical="center"/>
    </xf>
    <xf numFmtId="164" fontId="36" fillId="0" borderId="0" xfId="0" applyFont="1" applyAlignment="1">
      <alignment vertical="center"/>
    </xf>
    <xf numFmtId="164" fontId="38" fillId="0" borderId="0" xfId="0" applyFont="1" applyAlignment="1">
      <alignment horizontal="center"/>
    </xf>
    <xf numFmtId="164" fontId="39" fillId="16" borderId="10" xfId="0" applyFont="1" applyFill="1" applyBorder="1" applyAlignment="1">
      <alignment horizontal="center" vertical="center" wrapText="1"/>
    </xf>
    <xf numFmtId="164" fontId="40" fillId="0" borderId="0" xfId="0" applyFont="1" applyAlignment="1">
      <alignment/>
    </xf>
    <xf numFmtId="164" fontId="34" fillId="0" borderId="10" xfId="0" applyFont="1" applyBorder="1" applyAlignment="1">
      <alignment horizontal="center" vertical="center" wrapText="1"/>
    </xf>
    <xf numFmtId="164" fontId="35" fillId="6" borderId="10" xfId="0" applyFont="1" applyFill="1" applyBorder="1" applyAlignment="1">
      <alignment horizontal="center" vertical="top" wrapText="1"/>
    </xf>
    <xf numFmtId="164" fontId="35" fillId="6" borderId="10" xfId="0" applyFont="1" applyFill="1" applyBorder="1" applyAlignment="1">
      <alignment horizontal="left" vertical="top" wrapText="1"/>
    </xf>
    <xf numFmtId="165" fontId="34" fillId="6" borderId="10" xfId="0" applyNumberFormat="1" applyFont="1" applyFill="1" applyBorder="1" applyAlignment="1">
      <alignment vertical="top" wrapText="1"/>
    </xf>
    <xf numFmtId="164" fontId="34" fillId="0" borderId="10" xfId="0" applyFont="1" applyBorder="1" applyAlignment="1">
      <alignment horizontal="center" vertical="top" wrapText="1"/>
    </xf>
    <xf numFmtId="164" fontId="34" fillId="0" borderId="10" xfId="0" applyFont="1" applyBorder="1" applyAlignment="1">
      <alignment vertical="top" wrapText="1"/>
    </xf>
    <xf numFmtId="165" fontId="34" fillId="0" borderId="10" xfId="0" applyNumberFormat="1" applyFont="1" applyBorder="1" applyAlignment="1">
      <alignment vertical="top" wrapText="1"/>
    </xf>
    <xf numFmtId="165" fontId="35" fillId="0" borderId="10" xfId="0" applyNumberFormat="1" applyFont="1" applyBorder="1" applyAlignment="1">
      <alignment vertical="top" wrapText="1"/>
    </xf>
    <xf numFmtId="165" fontId="34" fillId="0" borderId="10" xfId="0" applyNumberFormat="1" applyFont="1" applyBorder="1" applyAlignment="1">
      <alignment horizontal="right" vertical="top" wrapText="1"/>
    </xf>
    <xf numFmtId="165" fontId="35" fillId="0" borderId="10" xfId="0" applyNumberFormat="1" applyFont="1" applyBorder="1" applyAlignment="1">
      <alignment horizontal="right" vertical="top" wrapText="1"/>
    </xf>
    <xf numFmtId="164" fontId="39" fillId="6" borderId="10" xfId="0" applyFont="1" applyFill="1" applyBorder="1" applyAlignment="1">
      <alignment horizontal="left" vertical="top" wrapText="1"/>
    </xf>
    <xf numFmtId="165" fontId="39" fillId="0" borderId="10" xfId="0" applyNumberFormat="1" applyFont="1" applyBorder="1" applyAlignment="1">
      <alignment vertical="top" wrapText="1"/>
    </xf>
    <xf numFmtId="164" fontId="35" fillId="6" borderId="10" xfId="0" applyFont="1" applyFill="1" applyBorder="1" applyAlignment="1">
      <alignment vertical="top" wrapText="1"/>
    </xf>
    <xf numFmtId="164" fontId="35" fillId="9" borderId="10" xfId="0" applyFont="1" applyFill="1" applyBorder="1" applyAlignment="1">
      <alignment horizontal="center" vertical="center" wrapText="1"/>
    </xf>
    <xf numFmtId="165" fontId="39" fillId="9" borderId="10" xfId="0" applyNumberFormat="1" applyFont="1" applyFill="1" applyBorder="1" applyAlignment="1">
      <alignment horizontal="center" vertical="center" wrapText="1"/>
    </xf>
    <xf numFmtId="165" fontId="35" fillId="9" borderId="10" xfId="0" applyNumberFormat="1" applyFont="1" applyFill="1" applyBorder="1" applyAlignment="1">
      <alignment horizontal="center" vertical="center" wrapText="1"/>
    </xf>
    <xf numFmtId="164" fontId="38" fillId="0" borderId="0" xfId="0" applyFont="1" applyAlignment="1">
      <alignment vertical="center"/>
    </xf>
    <xf numFmtId="164" fontId="41" fillId="0" borderId="0" xfId="0" applyFont="1" applyAlignment="1">
      <alignment vertical="center"/>
    </xf>
    <xf numFmtId="164" fontId="42" fillId="0" borderId="0" xfId="0" applyFont="1" applyAlignment="1">
      <alignment vertical="center"/>
    </xf>
    <xf numFmtId="164" fontId="20" fillId="0" borderId="0" xfId="0" applyFont="1" applyAlignment="1">
      <alignment vertical="center"/>
    </xf>
    <xf numFmtId="164" fontId="22" fillId="0" borderId="0" xfId="0" applyFont="1" applyAlignment="1">
      <alignment vertical="center"/>
    </xf>
    <xf numFmtId="164" fontId="24" fillId="16" borderId="10" xfId="0" applyFont="1" applyFill="1" applyBorder="1" applyAlignment="1">
      <alignment horizontal="center" vertical="center" wrapText="1"/>
    </xf>
    <xf numFmtId="164" fontId="43" fillId="16" borderId="10" xfId="0" applyFont="1" applyFill="1" applyBorder="1" applyAlignment="1">
      <alignment horizontal="center" vertical="center" wrapText="1"/>
    </xf>
    <xf numFmtId="164" fontId="19" fillId="0" borderId="10" xfId="0" applyFont="1" applyBorder="1" applyAlignment="1">
      <alignment horizontal="center" vertical="center" wrapText="1"/>
    </xf>
    <xf numFmtId="164" fontId="31" fillId="6" borderId="10" xfId="0" applyFont="1" applyFill="1" applyBorder="1" applyAlignment="1">
      <alignment horizontal="center" vertical="top" wrapText="1"/>
    </xf>
    <xf numFmtId="164" fontId="31" fillId="6" borderId="10" xfId="0" applyFont="1" applyFill="1" applyBorder="1" applyAlignment="1">
      <alignment horizontal="left" vertical="top" wrapText="1"/>
    </xf>
    <xf numFmtId="164" fontId="19" fillId="6" borderId="10" xfId="0" applyFont="1" applyFill="1" applyBorder="1" applyAlignment="1">
      <alignment vertical="top" wrapText="1"/>
    </xf>
    <xf numFmtId="164" fontId="32" fillId="0" borderId="10" xfId="0" applyFont="1" applyBorder="1" applyAlignment="1">
      <alignment horizontal="center" vertical="top" wrapText="1"/>
    </xf>
    <xf numFmtId="164" fontId="32" fillId="0" borderId="10" xfId="0" applyFont="1" applyBorder="1" applyAlignment="1">
      <alignment vertical="top" wrapText="1"/>
    </xf>
    <xf numFmtId="165" fontId="32" fillId="0" borderId="10" xfId="0" applyNumberFormat="1" applyFont="1" applyBorder="1" applyAlignment="1">
      <alignment vertical="top" wrapText="1"/>
    </xf>
    <xf numFmtId="165" fontId="19" fillId="0" borderId="10" xfId="0" applyNumberFormat="1" applyFont="1" applyBorder="1" applyAlignment="1">
      <alignment vertical="top" wrapText="1"/>
    </xf>
    <xf numFmtId="164" fontId="32" fillId="0" borderId="10" xfId="0" applyFont="1" applyBorder="1" applyAlignment="1">
      <alignment horizontal="right" vertical="top" wrapText="1"/>
    </xf>
    <xf numFmtId="164" fontId="44" fillId="0" borderId="10" xfId="0" applyFont="1" applyBorder="1" applyAlignment="1">
      <alignment horizontal="left" vertical="top" wrapText="1"/>
    </xf>
    <xf numFmtId="165" fontId="31" fillId="0" borderId="10" xfId="0" applyNumberFormat="1" applyFont="1" applyBorder="1" applyAlignment="1">
      <alignment vertical="top" wrapText="1"/>
    </xf>
    <xf numFmtId="165" fontId="24" fillId="0" borderId="10" xfId="0" applyNumberFormat="1" applyFont="1" applyBorder="1" applyAlignment="1">
      <alignment vertical="top" wrapText="1"/>
    </xf>
    <xf numFmtId="164" fontId="32" fillId="9" borderId="10" xfId="0" applyFont="1" applyFill="1" applyBorder="1" applyAlignment="1">
      <alignment horizontal="center" vertical="top" wrapText="1"/>
    </xf>
    <xf numFmtId="164" fontId="32" fillId="6" borderId="10" xfId="0" applyFont="1" applyFill="1" applyBorder="1" applyAlignment="1">
      <alignment horizontal="right" vertical="top" wrapText="1"/>
    </xf>
    <xf numFmtId="165" fontId="31" fillId="6" borderId="10" xfId="0" applyNumberFormat="1" applyFont="1" applyFill="1" applyBorder="1" applyAlignment="1">
      <alignment vertical="top" wrapText="1"/>
    </xf>
    <xf numFmtId="165" fontId="24" fillId="6" borderId="10" xfId="0" applyNumberFormat="1" applyFont="1" applyFill="1" applyBorder="1" applyAlignment="1">
      <alignment vertical="top" wrapText="1"/>
    </xf>
    <xf numFmtId="164" fontId="32" fillId="0" borderId="10" xfId="0" applyFont="1" applyBorder="1" applyAlignment="1">
      <alignment horizontal="left" vertical="top" wrapText="1"/>
    </xf>
    <xf numFmtId="165" fontId="32" fillId="6" borderId="10" xfId="0" applyNumberFormat="1" applyFont="1" applyFill="1" applyBorder="1" applyAlignment="1">
      <alignment vertical="top" wrapText="1"/>
    </xf>
    <xf numFmtId="165" fontId="19" fillId="6" borderId="10" xfId="0" applyNumberFormat="1" applyFont="1" applyFill="1" applyBorder="1" applyAlignment="1">
      <alignment vertical="top" wrapText="1"/>
    </xf>
    <xf numFmtId="164" fontId="25" fillId="0" borderId="10" xfId="0" applyFont="1" applyBorder="1" applyAlignment="1">
      <alignment horizontal="left" vertical="top" wrapText="1"/>
    </xf>
    <xf numFmtId="164" fontId="24" fillId="0" borderId="10" xfId="0" applyFont="1" applyBorder="1" applyAlignment="1">
      <alignment horizontal="left" vertical="top" wrapText="1"/>
    </xf>
    <xf numFmtId="164" fontId="24" fillId="9" borderId="10" xfId="0" applyFont="1" applyFill="1" applyBorder="1" applyAlignment="1">
      <alignment horizontal="center" vertical="center" wrapText="1"/>
    </xf>
    <xf numFmtId="165" fontId="31" fillId="9" borderId="10" xfId="0" applyNumberFormat="1" applyFont="1" applyFill="1" applyBorder="1" applyAlignment="1">
      <alignment horizontal="right" vertical="center" wrapText="1"/>
    </xf>
    <xf numFmtId="165" fontId="31" fillId="9" borderId="10" xfId="0" applyNumberFormat="1" applyFont="1" applyFill="1" applyBorder="1" applyAlignment="1">
      <alignment horizontal="center" vertical="center" wrapText="1"/>
    </xf>
    <xf numFmtId="164" fontId="45" fillId="0" borderId="0" xfId="0" applyFont="1" applyAlignment="1">
      <alignment vertical="center"/>
    </xf>
    <xf numFmtId="164" fontId="19" fillId="0" borderId="0" xfId="0" applyFont="1" applyAlignment="1">
      <alignment horizontal="right" vertical="center"/>
    </xf>
    <xf numFmtId="164" fontId="0" fillId="0" borderId="0" xfId="0" applyAlignment="1">
      <alignment vertical="center"/>
    </xf>
    <xf numFmtId="164" fontId="0" fillId="0" borderId="0" xfId="0" applyFont="1" applyBorder="1" applyAlignment="1">
      <alignment/>
    </xf>
    <xf numFmtId="164" fontId="46" fillId="0" borderId="0" xfId="0" applyFont="1" applyBorder="1" applyAlignment="1">
      <alignment horizontal="center" vertical="center"/>
    </xf>
    <xf numFmtId="164" fontId="27" fillId="0" borderId="0" xfId="0" applyFont="1" applyAlignment="1">
      <alignment horizontal="left" vertical="center"/>
    </xf>
    <xf numFmtId="164" fontId="22" fillId="0" borderId="0" xfId="0" applyFont="1" applyAlignment="1">
      <alignment horizontal="right" vertical="top"/>
    </xf>
    <xf numFmtId="164" fontId="23" fillId="0" borderId="10" xfId="0" applyFont="1" applyFill="1" applyBorder="1" applyAlignment="1">
      <alignment horizontal="center" vertical="center"/>
    </xf>
    <xf numFmtId="164" fontId="23" fillId="0" borderId="10" xfId="0" applyFont="1" applyFill="1" applyBorder="1" applyAlignment="1">
      <alignment horizontal="center" vertical="center" wrapText="1"/>
    </xf>
    <xf numFmtId="164" fontId="30" fillId="0" borderId="0" xfId="0" applyFont="1" applyFill="1" applyAlignment="1">
      <alignment vertical="center"/>
    </xf>
    <xf numFmtId="164" fontId="47" fillId="0" borderId="10" xfId="0" applyFont="1" applyBorder="1" applyAlignment="1">
      <alignment horizontal="center" vertical="center"/>
    </xf>
    <xf numFmtId="164" fontId="47" fillId="0" borderId="10" xfId="0" applyFont="1" applyBorder="1" applyAlignment="1">
      <alignment horizontal="left" vertical="center"/>
    </xf>
    <xf numFmtId="165" fontId="47" fillId="0" borderId="10" xfId="0" applyNumberFormat="1" applyFont="1" applyBorder="1" applyAlignment="1">
      <alignment horizontal="right" vertical="center"/>
    </xf>
    <xf numFmtId="164" fontId="48" fillId="0" borderId="0" xfId="0" applyFont="1" applyAlignment="1">
      <alignment vertical="center"/>
    </xf>
    <xf numFmtId="165" fontId="47" fillId="0" borderId="10" xfId="0" applyNumberFormat="1" applyFont="1" applyBorder="1" applyAlignment="1">
      <alignment vertical="center"/>
    </xf>
    <xf numFmtId="164" fontId="47" fillId="0" borderId="10" xfId="0" applyFont="1" applyBorder="1" applyAlignment="1">
      <alignment vertical="center"/>
    </xf>
    <xf numFmtId="164" fontId="49" fillId="0" borderId="10" xfId="0" applyFont="1" applyBorder="1" applyAlignment="1">
      <alignment horizontal="center" vertical="center"/>
    </xf>
    <xf numFmtId="164" fontId="47" fillId="0" borderId="13" xfId="0" applyFont="1" applyBorder="1" applyAlignment="1">
      <alignment vertical="center"/>
    </xf>
    <xf numFmtId="164" fontId="47" fillId="0" borderId="14" xfId="0" applyFont="1" applyBorder="1" applyAlignment="1">
      <alignment horizontal="center" vertical="center"/>
    </xf>
    <xf numFmtId="165" fontId="47" fillId="0" borderId="14" xfId="0" applyNumberFormat="1" applyFont="1" applyBorder="1" applyAlignment="1">
      <alignment vertical="center"/>
    </xf>
    <xf numFmtId="164" fontId="47" fillId="0" borderId="14" xfId="0" applyFont="1" applyBorder="1" applyAlignment="1">
      <alignment vertical="center" wrapText="1"/>
    </xf>
    <xf numFmtId="165" fontId="0" fillId="0" borderId="0" xfId="0" applyNumberFormat="1" applyAlignment="1">
      <alignment vertical="center"/>
    </xf>
    <xf numFmtId="165" fontId="47" fillId="0" borderId="15" xfId="0" applyNumberFormat="1" applyFont="1" applyBorder="1" applyAlignment="1">
      <alignment vertical="center"/>
    </xf>
    <xf numFmtId="164" fontId="47" fillId="0" borderId="15" xfId="0" applyFont="1" applyBorder="1" applyAlignment="1">
      <alignment vertical="center"/>
    </xf>
    <xf numFmtId="164" fontId="47" fillId="0" borderId="14" xfId="0" applyFont="1" applyBorder="1" applyAlignment="1">
      <alignment vertical="center"/>
    </xf>
    <xf numFmtId="164" fontId="47" fillId="0" borderId="10" xfId="0" applyFont="1" applyBorder="1" applyAlignment="1">
      <alignment vertical="center" wrapText="1"/>
    </xf>
    <xf numFmtId="164" fontId="47" fillId="0" borderId="15" xfId="0" applyFont="1" applyBorder="1" applyAlignment="1">
      <alignment horizontal="center" vertical="center"/>
    </xf>
    <xf numFmtId="164" fontId="47" fillId="0" borderId="16" xfId="0" applyFont="1" applyBorder="1" applyAlignment="1">
      <alignment horizontal="center" vertical="center"/>
    </xf>
    <xf numFmtId="165" fontId="50" fillId="0" borderId="10" xfId="0" applyNumberFormat="1" applyFont="1" applyBorder="1" applyAlignment="1">
      <alignment vertical="center"/>
    </xf>
    <xf numFmtId="164" fontId="0" fillId="0" borderId="0" xfId="0" applyFont="1" applyAlignment="1">
      <alignment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51" fillId="0" borderId="0" xfId="0" applyFont="1" applyAlignment="1">
      <alignment vertical="center"/>
    </xf>
    <xf numFmtId="164" fontId="47" fillId="0" borderId="0" xfId="0" applyFont="1" applyFill="1" applyBorder="1" applyAlignment="1">
      <alignment horizontal="center" vertical="center"/>
    </xf>
    <xf numFmtId="164" fontId="52" fillId="0" borderId="0" xfId="0" applyNumberFormat="1" applyFont="1" applyBorder="1" applyAlignment="1">
      <alignment horizontal="center" vertical="center" wrapText="1"/>
    </xf>
    <xf numFmtId="164" fontId="46" fillId="0" borderId="0" xfId="0" applyFont="1" applyBorder="1" applyAlignment="1">
      <alignment horizontal="center" vertical="center" wrapText="1"/>
    </xf>
    <xf numFmtId="164" fontId="22" fillId="0" borderId="0" xfId="0" applyFont="1" applyAlignment="1">
      <alignment horizontal="right" vertical="center"/>
    </xf>
    <xf numFmtId="164" fontId="0" fillId="0" borderId="0" xfId="0" applyAlignment="1">
      <alignment horizontal="center" vertical="center"/>
    </xf>
    <xf numFmtId="164" fontId="29" fillId="0" borderId="10" xfId="0" applyFont="1" applyFill="1" applyBorder="1" applyAlignment="1">
      <alignment horizontal="center" vertical="center" wrapText="1"/>
    </xf>
    <xf numFmtId="164" fontId="0" fillId="0" borderId="10" xfId="0" applyFont="1" applyFill="1" applyBorder="1" applyAlignment="1">
      <alignment vertical="center" wrapText="1"/>
    </xf>
    <xf numFmtId="165" fontId="0" fillId="0" borderId="10" xfId="0" applyNumberFormat="1" applyFill="1" applyBorder="1" applyAlignment="1">
      <alignment vertical="center" wrapText="1"/>
    </xf>
    <xf numFmtId="164" fontId="0" fillId="0" borderId="10" xfId="0" applyFill="1" applyBorder="1" applyAlignment="1">
      <alignment vertical="center"/>
    </xf>
    <xf numFmtId="164" fontId="33" fillId="0" borderId="10" xfId="0" applyFont="1" applyFill="1" applyBorder="1" applyAlignment="1">
      <alignment horizontal="right" vertical="center" wrapText="1"/>
    </xf>
    <xf numFmtId="165" fontId="29" fillId="0" borderId="10" xfId="0" applyNumberFormat="1" applyFont="1" applyFill="1" applyBorder="1" applyAlignment="1">
      <alignment vertical="center" wrapText="1"/>
    </xf>
    <xf numFmtId="164" fontId="33" fillId="0" borderId="10" xfId="0" applyFont="1" applyBorder="1" applyAlignment="1">
      <alignment horizontal="right" vertical="center" wrapText="1"/>
    </xf>
    <xf numFmtId="165" fontId="29" fillId="0" borderId="10" xfId="0" applyNumberFormat="1" applyFont="1" applyBorder="1" applyAlignment="1">
      <alignment vertical="center" wrapText="1"/>
    </xf>
    <xf numFmtId="164" fontId="0" fillId="0" borderId="10" xfId="0" applyBorder="1" applyAlignment="1">
      <alignment vertical="center"/>
    </xf>
    <xf numFmtId="165" fontId="0" fillId="0" borderId="10" xfId="0" applyNumberFormat="1" applyBorder="1" applyAlignment="1">
      <alignment vertical="center" wrapText="1"/>
    </xf>
    <xf numFmtId="164" fontId="53" fillId="9" borderId="10" xfId="0" applyFont="1" applyFill="1" applyBorder="1" applyAlignment="1">
      <alignment horizontal="center" vertical="center"/>
    </xf>
    <xf numFmtId="165" fontId="27" fillId="9" borderId="10" xfId="0" applyNumberFormat="1" applyFont="1" applyFill="1" applyBorder="1" applyAlignment="1">
      <alignment vertical="center"/>
    </xf>
    <xf numFmtId="165" fontId="29" fillId="9" borderId="10" xfId="0" applyNumberFormat="1" applyFont="1" applyFill="1" applyBorder="1" applyAlignment="1">
      <alignment vertical="center"/>
    </xf>
    <xf numFmtId="164" fontId="0" fillId="9" borderId="10" xfId="0" applyFont="1" applyFill="1" applyBorder="1" applyAlignment="1">
      <alignment vertical="center"/>
    </xf>
    <xf numFmtId="164" fontId="54" fillId="0" borderId="0" xfId="0" applyFont="1" applyAlignment="1">
      <alignment vertical="center"/>
    </xf>
    <xf numFmtId="164" fontId="55" fillId="0" borderId="0" xfId="0" applyFont="1" applyAlignment="1">
      <alignment horizontal="right" vertical="center"/>
    </xf>
    <xf numFmtId="164" fontId="56" fillId="0" borderId="0" xfId="0" applyFont="1" applyBorder="1" applyAlignment="1">
      <alignment horizontal="center" vertical="center" wrapText="1"/>
    </xf>
    <xf numFmtId="164" fontId="56" fillId="0" borderId="0" xfId="0" applyFont="1" applyAlignment="1">
      <alignment horizontal="center" vertical="center"/>
    </xf>
    <xf numFmtId="164" fontId="47" fillId="0" borderId="0" xfId="0" applyFont="1" applyAlignment="1">
      <alignment horizontal="right" vertical="center"/>
    </xf>
    <xf numFmtId="164" fontId="57" fillId="0" borderId="17" xfId="0" applyFont="1" applyBorder="1" applyAlignment="1">
      <alignment horizontal="center" vertical="center"/>
    </xf>
    <xf numFmtId="165" fontId="27" fillId="0" borderId="17" xfId="0" applyNumberFormat="1" applyFont="1" applyBorder="1" applyAlignment="1">
      <alignment horizontal="right" vertical="center"/>
    </xf>
    <xf numFmtId="164" fontId="57" fillId="0" borderId="18" xfId="0" applyFont="1" applyBorder="1" applyAlignment="1">
      <alignment horizontal="center" vertical="center"/>
    </xf>
    <xf numFmtId="164" fontId="12" fillId="0" borderId="18" xfId="0" applyFont="1" applyBorder="1" applyAlignment="1">
      <alignment horizontal="center" vertical="center"/>
    </xf>
    <xf numFmtId="164" fontId="12" fillId="0" borderId="18" xfId="0" applyFont="1" applyBorder="1" applyAlignment="1">
      <alignment vertical="center" wrapText="1"/>
    </xf>
    <xf numFmtId="165" fontId="12" fillId="0" borderId="18" xfId="0" applyNumberFormat="1" applyFont="1" applyBorder="1" applyAlignment="1">
      <alignment vertical="center"/>
    </xf>
    <xf numFmtId="164" fontId="57" fillId="0" borderId="19" xfId="0" applyFont="1" applyBorder="1" applyAlignment="1">
      <alignment horizontal="center" vertical="center"/>
    </xf>
    <xf numFmtId="164" fontId="12" fillId="0" borderId="19" xfId="0" applyFont="1" applyBorder="1" applyAlignment="1">
      <alignment vertical="center"/>
    </xf>
    <xf numFmtId="164" fontId="57" fillId="0" borderId="20" xfId="0" applyFont="1" applyBorder="1" applyAlignment="1">
      <alignment horizontal="center" vertical="center"/>
    </xf>
    <xf numFmtId="164" fontId="12" fillId="0" borderId="20" xfId="0" applyFont="1" applyBorder="1" applyAlignment="1">
      <alignment vertical="center"/>
    </xf>
    <xf numFmtId="164" fontId="57" fillId="0" borderId="21" xfId="0" applyFont="1" applyBorder="1" applyAlignment="1">
      <alignment horizontal="center" vertical="center"/>
    </xf>
    <xf numFmtId="165" fontId="27" fillId="0" borderId="21" xfId="0" applyNumberFormat="1" applyFont="1" applyBorder="1" applyAlignment="1">
      <alignment horizontal="right" vertical="center"/>
    </xf>
    <xf numFmtId="164" fontId="12" fillId="0" borderId="18" xfId="0" applyFont="1" applyBorder="1" applyAlignment="1">
      <alignment vertical="center"/>
    </xf>
    <xf numFmtId="164" fontId="57" fillId="0" borderId="16" xfId="0" applyFont="1" applyBorder="1" applyAlignment="1">
      <alignment horizontal="center" vertical="center"/>
    </xf>
    <xf numFmtId="164" fontId="12" fillId="0" borderId="16" xfId="0" applyFont="1" applyBorder="1" applyAlignment="1">
      <alignment vertical="center"/>
    </xf>
    <xf numFmtId="164" fontId="54" fillId="0" borderId="0" xfId="0" applyFont="1" applyAlignment="1">
      <alignment/>
    </xf>
    <xf numFmtId="164" fontId="58" fillId="6" borderId="16" xfId="0" applyFont="1" applyFill="1" applyBorder="1" applyAlignment="1">
      <alignment horizontal="center" vertical="center"/>
    </xf>
    <xf numFmtId="164" fontId="12" fillId="6" borderId="16" xfId="0" applyFont="1" applyFill="1" applyBorder="1" applyAlignment="1">
      <alignment vertical="center"/>
    </xf>
    <xf numFmtId="165" fontId="27" fillId="6" borderId="16" xfId="0" applyNumberFormat="1" applyFont="1" applyFill="1" applyBorder="1" applyAlignment="1">
      <alignment vertical="center"/>
    </xf>
    <xf numFmtId="164" fontId="47" fillId="0" borderId="22" xfId="0" applyFont="1" applyBorder="1" applyAlignment="1">
      <alignment horizontal="center" vertical="center"/>
    </xf>
    <xf numFmtId="164" fontId="47" fillId="0" borderId="22" xfId="0" applyFont="1" applyBorder="1" applyAlignment="1">
      <alignment vertical="center"/>
    </xf>
    <xf numFmtId="165" fontId="47" fillId="0" borderId="22" xfId="0" applyNumberFormat="1" applyFont="1" applyBorder="1" applyAlignment="1">
      <alignment vertical="center"/>
    </xf>
    <xf numFmtId="164" fontId="47" fillId="0" borderId="19" xfId="0" applyFont="1" applyBorder="1" applyAlignment="1">
      <alignment horizontal="center" vertical="center"/>
    </xf>
    <xf numFmtId="164" fontId="47" fillId="0" borderId="19" xfId="0" applyFont="1" applyBorder="1" applyAlignment="1">
      <alignment vertical="center"/>
    </xf>
    <xf numFmtId="165" fontId="47" fillId="0" borderId="19" xfId="0" applyNumberFormat="1" applyFont="1" applyBorder="1" applyAlignment="1">
      <alignment vertical="center"/>
    </xf>
    <xf numFmtId="164" fontId="53" fillId="6" borderId="10" xfId="0" applyFont="1" applyFill="1" applyBorder="1" applyAlignment="1">
      <alignment horizontal="center" vertical="center"/>
    </xf>
    <xf numFmtId="165" fontId="27" fillId="6" borderId="10" xfId="0" applyNumberFormat="1" applyFont="1" applyFill="1" applyBorder="1" applyAlignment="1">
      <alignment vertical="center"/>
    </xf>
    <xf numFmtId="164" fontId="12" fillId="0" borderId="0" xfId="54">
      <alignment/>
      <protection/>
    </xf>
    <xf numFmtId="164" fontId="46" fillId="0" borderId="0" xfId="54" applyFont="1" applyBorder="1" applyAlignment="1">
      <alignment horizontal="center" vertical="center" wrapText="1"/>
      <protection/>
    </xf>
    <xf numFmtId="164" fontId="12" fillId="0" borderId="0" xfId="54" applyAlignment="1">
      <alignment vertical="center"/>
      <protection/>
    </xf>
    <xf numFmtId="164" fontId="47" fillId="0" borderId="0" xfId="54" applyFont="1" applyAlignment="1">
      <alignment horizontal="right" vertical="center"/>
      <protection/>
    </xf>
    <xf numFmtId="164" fontId="27" fillId="16" borderId="10" xfId="54" applyFont="1" applyFill="1" applyBorder="1" applyAlignment="1">
      <alignment horizontal="center" vertical="center"/>
      <protection/>
    </xf>
    <xf numFmtId="164" fontId="27" fillId="16" borderId="10" xfId="54" applyFont="1" applyFill="1" applyBorder="1" applyAlignment="1">
      <alignment horizontal="center" vertical="center" wrapText="1"/>
      <protection/>
    </xf>
    <xf numFmtId="164" fontId="30" fillId="0" borderId="10" xfId="54" applyFont="1" applyBorder="1" applyAlignment="1">
      <alignment horizontal="center" vertical="center"/>
      <protection/>
    </xf>
    <xf numFmtId="164" fontId="27" fillId="0" borderId="10" xfId="54" applyFont="1" applyBorder="1" applyAlignment="1">
      <alignment horizontal="center" vertical="center" wrapText="1"/>
      <protection/>
    </xf>
    <xf numFmtId="164" fontId="27" fillId="0" borderId="10" xfId="54" applyFont="1" applyBorder="1" applyAlignment="1">
      <alignment horizontal="center" vertical="center"/>
      <protection/>
    </xf>
    <xf numFmtId="164" fontId="12" fillId="0" borderId="10" xfId="54" applyFont="1" applyBorder="1">
      <alignment/>
      <protection/>
    </xf>
    <xf numFmtId="164" fontId="12" fillId="0" borderId="10" xfId="0" applyFont="1" applyBorder="1" applyAlignment="1">
      <alignment horizontal="center"/>
    </xf>
    <xf numFmtId="164" fontId="59" fillId="0" borderId="10" xfId="0" applyFont="1" applyBorder="1" applyAlignment="1">
      <alignment horizontal="center"/>
    </xf>
    <xf numFmtId="165" fontId="59" fillId="0" borderId="10" xfId="0" applyNumberFormat="1" applyFont="1" applyBorder="1" applyAlignment="1">
      <alignment/>
    </xf>
    <xf numFmtId="164" fontId="12" fillId="0" borderId="10" xfId="54" applyFont="1" applyFill="1" applyBorder="1" applyAlignment="1">
      <alignment horizontal="center"/>
      <protection/>
    </xf>
    <xf numFmtId="165" fontId="59" fillId="0" borderId="10" xfId="54" applyNumberFormat="1" applyFont="1" applyFill="1" applyBorder="1">
      <alignment/>
      <protection/>
    </xf>
    <xf numFmtId="164" fontId="12" fillId="0" borderId="10" xfId="54" applyFont="1" applyBorder="1" applyAlignment="1">
      <alignment horizontal="center"/>
      <protection/>
    </xf>
    <xf numFmtId="166" fontId="59" fillId="0" borderId="10" xfId="54" applyNumberFormat="1" applyFont="1" applyBorder="1" applyAlignment="1">
      <alignment horizontal="right"/>
      <protection/>
    </xf>
    <xf numFmtId="166" fontId="59" fillId="0" borderId="10" xfId="54" applyNumberFormat="1" applyFont="1" applyBorder="1">
      <alignment/>
      <protection/>
    </xf>
    <xf numFmtId="166" fontId="12" fillId="0" borderId="10" xfId="54" applyNumberFormat="1" applyFont="1" applyBorder="1">
      <alignment/>
      <protection/>
    </xf>
    <xf numFmtId="166" fontId="27" fillId="0" borderId="10" xfId="54" applyNumberFormat="1" applyFont="1" applyBorder="1" applyAlignment="1">
      <alignment vertical="center"/>
      <protection/>
    </xf>
    <xf numFmtId="164" fontId="54" fillId="0" borderId="0" xfId="54" applyFont="1" applyAlignment="1">
      <alignment vertical="center"/>
      <protection/>
    </xf>
    <xf numFmtId="164" fontId="60" fillId="0" borderId="0" xfId="54" applyFont="1">
      <alignment/>
      <protection/>
    </xf>
    <xf numFmtId="164" fontId="60" fillId="0" borderId="0" xfId="54" applyFont="1" applyAlignment="1">
      <alignment/>
      <protection/>
    </xf>
    <xf numFmtId="164" fontId="60" fillId="0" borderId="0" xfId="54" applyFont="1" applyAlignment="1">
      <alignment horizontal="right"/>
      <protection/>
    </xf>
    <xf numFmtId="164" fontId="60" fillId="0" borderId="0" xfId="54" applyFont="1" applyBorder="1" applyAlignment="1">
      <alignment horizontal="left"/>
      <protection/>
    </xf>
    <xf numFmtId="164" fontId="61" fillId="0" borderId="0" xfId="54" applyFont="1" applyFill="1" applyBorder="1" applyAlignment="1">
      <alignment horizontal="center" vertical="center" wrapText="1"/>
      <protection/>
    </xf>
    <xf numFmtId="164" fontId="62" fillId="0" borderId="0" xfId="54" applyFont="1" applyAlignment="1">
      <alignment horizontal="center" vertical="center"/>
      <protection/>
    </xf>
    <xf numFmtId="164" fontId="63" fillId="16" borderId="10" xfId="54" applyFont="1" applyFill="1" applyBorder="1" applyAlignment="1">
      <alignment horizontal="center" vertical="center"/>
      <protection/>
    </xf>
    <xf numFmtId="164" fontId="63" fillId="16" borderId="10" xfId="54" applyFont="1" applyFill="1" applyBorder="1" applyAlignment="1">
      <alignment horizontal="center" vertical="center" wrapText="1"/>
      <protection/>
    </xf>
    <xf numFmtId="164" fontId="63" fillId="16" borderId="14" xfId="54" applyFont="1" applyFill="1" applyBorder="1" applyAlignment="1">
      <alignment horizontal="center" vertical="center" wrapText="1"/>
      <protection/>
    </xf>
    <xf numFmtId="164" fontId="63" fillId="16" borderId="15" xfId="54" applyFont="1" applyFill="1" applyBorder="1" applyAlignment="1">
      <alignment horizontal="center" vertical="center" wrapText="1"/>
      <protection/>
    </xf>
    <xf numFmtId="164" fontId="64" fillId="0" borderId="10" xfId="54" applyFont="1" applyBorder="1" applyAlignment="1">
      <alignment horizontal="center" vertical="center"/>
      <protection/>
    </xf>
    <xf numFmtId="164" fontId="64" fillId="0" borderId="13" xfId="54" applyFont="1" applyBorder="1" applyAlignment="1">
      <alignment horizontal="center" vertical="center"/>
      <protection/>
    </xf>
    <xf numFmtId="164" fontId="60" fillId="0" borderId="10" xfId="54" applyFont="1" applyBorder="1" applyAlignment="1">
      <alignment horizontal="center" vertical="center"/>
      <protection/>
    </xf>
    <xf numFmtId="164" fontId="60" fillId="0" borderId="23" xfId="54" applyFont="1" applyBorder="1" applyAlignment="1">
      <alignment horizontal="center" vertical="center"/>
      <protection/>
    </xf>
    <xf numFmtId="164" fontId="60" fillId="0" borderId="10" xfId="54" applyFont="1" applyBorder="1" applyAlignment="1">
      <alignment horizontal="left" vertical="center" wrapText="1"/>
      <protection/>
    </xf>
    <xf numFmtId="164" fontId="60" fillId="0" borderId="10" xfId="54" applyFont="1" applyBorder="1" applyAlignment="1">
      <alignment vertical="top" wrapText="1"/>
      <protection/>
    </xf>
    <xf numFmtId="165" fontId="60" fillId="0" borderId="11" xfId="54" applyNumberFormat="1" applyFont="1" applyBorder="1" applyAlignment="1">
      <alignment horizontal="right" vertical="center"/>
      <protection/>
    </xf>
    <xf numFmtId="165" fontId="60" fillId="0" borderId="10" xfId="54" applyNumberFormat="1" applyFont="1" applyBorder="1" applyAlignment="1">
      <alignment horizontal="right" vertical="center"/>
      <protection/>
    </xf>
    <xf numFmtId="165" fontId="60" fillId="0" borderId="10" xfId="54" applyNumberFormat="1" applyFont="1" applyBorder="1" applyAlignment="1">
      <alignment horizontal="center" vertical="center"/>
      <protection/>
    </xf>
    <xf numFmtId="164" fontId="65" fillId="0" borderId="10" xfId="54" applyFont="1" applyBorder="1" applyAlignment="1">
      <alignment horizontal="left" vertical="center" wrapText="1"/>
      <protection/>
    </xf>
    <xf numFmtId="165" fontId="60" fillId="0" borderId="10" xfId="54" applyNumberFormat="1" applyFont="1" applyBorder="1" applyAlignment="1">
      <alignment horizontal="right" vertical="center" wrapText="1"/>
      <protection/>
    </xf>
    <xf numFmtId="165" fontId="60" fillId="0" borderId="13" xfId="54" applyNumberFormat="1" applyFont="1" applyBorder="1" applyAlignment="1">
      <alignment horizontal="center" vertical="center"/>
      <protection/>
    </xf>
    <xf numFmtId="165" fontId="60" fillId="0" borderId="15" xfId="54" applyNumberFormat="1" applyFont="1" applyBorder="1" applyAlignment="1">
      <alignment horizontal="center" vertical="center"/>
      <protection/>
    </xf>
    <xf numFmtId="164" fontId="66" fillId="0" borderId="10" xfId="54" applyFont="1" applyBorder="1" applyAlignment="1">
      <alignment vertical="top" wrapText="1"/>
      <protection/>
    </xf>
    <xf numFmtId="164" fontId="60" fillId="0" borderId="10" xfId="54" applyFont="1" applyBorder="1" applyAlignment="1">
      <alignment vertical="center" wrapText="1"/>
      <protection/>
    </xf>
    <xf numFmtId="165" fontId="60" fillId="0" borderId="11" xfId="54" applyNumberFormat="1" applyFont="1" applyBorder="1" applyAlignment="1">
      <alignment horizontal="right" vertical="center" wrapText="1"/>
      <protection/>
    </xf>
    <xf numFmtId="164" fontId="60" fillId="0" borderId="13" xfId="54" applyFont="1" applyBorder="1" applyAlignment="1">
      <alignment horizontal="center" vertical="center"/>
      <protection/>
    </xf>
    <xf numFmtId="164" fontId="60" fillId="0" borderId="24" xfId="54" applyFont="1" applyBorder="1" applyAlignment="1">
      <alignment horizontal="center" vertical="center"/>
      <protection/>
    </xf>
    <xf numFmtId="164" fontId="65" fillId="0" borderId="11" xfId="54" applyFont="1" applyBorder="1" applyAlignment="1">
      <alignment horizontal="left" vertical="center" wrapText="1"/>
      <protection/>
    </xf>
    <xf numFmtId="164" fontId="60" fillId="0" borderId="15" xfId="54" applyFont="1" applyBorder="1" applyAlignment="1">
      <alignment horizontal="center" vertical="center"/>
      <protection/>
    </xf>
    <xf numFmtId="164" fontId="60" fillId="0" borderId="12" xfId="54" applyFont="1" applyBorder="1" applyAlignment="1">
      <alignment horizontal="center" vertical="center"/>
      <protection/>
    </xf>
    <xf numFmtId="164" fontId="60" fillId="0" borderId="10" xfId="54" applyFont="1" applyFill="1" applyBorder="1" applyAlignment="1">
      <alignment horizontal="center" vertical="center"/>
      <protection/>
    </xf>
    <xf numFmtId="164" fontId="60" fillId="0" borderId="10" xfId="54" applyFont="1" applyBorder="1">
      <alignment/>
      <protection/>
    </xf>
    <xf numFmtId="164" fontId="65" fillId="0" borderId="10" xfId="54" applyFont="1" applyFill="1" applyBorder="1" applyAlignment="1">
      <alignment horizontal="left" vertical="center" wrapText="1"/>
      <protection/>
    </xf>
    <xf numFmtId="164" fontId="60" fillId="0" borderId="10" xfId="54" applyFont="1" applyBorder="1" applyAlignment="1">
      <alignment horizontal="left" vertical="top" wrapText="1"/>
      <protection/>
    </xf>
    <xf numFmtId="165" fontId="60" fillId="0" borderId="10" xfId="54" applyNumberFormat="1" applyFont="1" applyBorder="1" applyAlignment="1">
      <alignment vertical="center"/>
      <protection/>
    </xf>
    <xf numFmtId="165" fontId="60" fillId="0" borderId="0" xfId="54" applyNumberFormat="1" applyFont="1" applyAlignment="1">
      <alignment horizontal="right"/>
      <protection/>
    </xf>
    <xf numFmtId="165" fontId="60" fillId="0" borderId="10" xfId="54" applyNumberFormat="1" applyFont="1" applyBorder="1" applyAlignment="1">
      <alignment horizontal="right"/>
      <protection/>
    </xf>
    <xf numFmtId="164" fontId="65" fillId="0" borderId="13" xfId="54" applyFont="1" applyBorder="1" applyAlignment="1">
      <alignment horizontal="left" vertical="center" wrapText="1"/>
      <protection/>
    </xf>
    <xf numFmtId="164" fontId="60" fillId="0" borderId="13" xfId="54" applyFont="1" applyBorder="1" applyAlignment="1">
      <alignment vertical="top" wrapText="1"/>
      <protection/>
    </xf>
    <xf numFmtId="165" fontId="60" fillId="0" borderId="25" xfId="54" applyNumberFormat="1" applyFont="1" applyBorder="1" applyAlignment="1">
      <alignment horizontal="right" vertical="center"/>
      <protection/>
    </xf>
    <xf numFmtId="165" fontId="60" fillId="0" borderId="13" xfId="54" applyNumberFormat="1" applyFont="1" applyBorder="1" applyAlignment="1">
      <alignment horizontal="right" vertical="center"/>
      <protection/>
    </xf>
    <xf numFmtId="164" fontId="60" fillId="0" borderId="15" xfId="54" applyFont="1" applyFill="1" applyBorder="1" applyAlignment="1">
      <alignment horizontal="center" vertical="center"/>
      <protection/>
    </xf>
    <xf numFmtId="164" fontId="65" fillId="0" borderId="15" xfId="54" applyFont="1" applyFill="1" applyBorder="1" applyAlignment="1">
      <alignment horizontal="left" vertical="center" wrapText="1"/>
      <protection/>
    </xf>
    <xf numFmtId="164" fontId="60" fillId="0" borderId="15" xfId="54" applyFont="1" applyBorder="1" applyAlignment="1">
      <alignment vertical="top" wrapText="1"/>
      <protection/>
    </xf>
    <xf numFmtId="165" fontId="60" fillId="0" borderId="15" xfId="54" applyNumberFormat="1" applyFont="1" applyBorder="1" applyAlignment="1">
      <alignment horizontal="right" vertical="center"/>
      <protection/>
    </xf>
    <xf numFmtId="165" fontId="60" fillId="0" borderId="15" xfId="54" applyNumberFormat="1" applyFont="1" applyBorder="1" applyAlignment="1">
      <alignment horizontal="right" vertical="center" wrapText="1"/>
      <protection/>
    </xf>
    <xf numFmtId="164" fontId="67" fillId="16" borderId="10" xfId="54" applyFont="1" applyFill="1" applyBorder="1" applyAlignment="1">
      <alignment horizontal="center" vertical="center"/>
      <protection/>
    </xf>
    <xf numFmtId="164" fontId="65" fillId="16" borderId="15" xfId="54" applyFont="1" applyFill="1" applyBorder="1" applyAlignment="1">
      <alignment vertical="center" wrapText="1"/>
      <protection/>
    </xf>
    <xf numFmtId="165" fontId="67" fillId="16" borderId="10" xfId="54" applyNumberFormat="1" applyFont="1" applyFill="1" applyBorder="1" applyAlignment="1">
      <alignment horizontal="right" vertical="center"/>
      <protection/>
    </xf>
    <xf numFmtId="165" fontId="67" fillId="16" borderId="10" xfId="54" applyNumberFormat="1" applyFont="1" applyFill="1" applyBorder="1" applyAlignment="1">
      <alignment vertical="center"/>
      <protection/>
    </xf>
    <xf numFmtId="164" fontId="68" fillId="0" borderId="0" xfId="54" applyFont="1">
      <alignment/>
      <protection/>
    </xf>
    <xf numFmtId="164" fontId="69" fillId="0" borderId="0" xfId="54" applyFont="1">
      <alignment/>
      <protection/>
    </xf>
    <xf numFmtId="164" fontId="70" fillId="0" borderId="0" xfId="54" applyFont="1">
      <alignment/>
      <protection/>
    </xf>
    <xf numFmtId="164" fontId="71" fillId="0" borderId="0" xfId="54" applyFont="1">
      <alignment/>
      <protection/>
    </xf>
    <xf numFmtId="165" fontId="68" fillId="0" borderId="0" xfId="54" applyNumberFormat="1" applyFont="1">
      <alignment/>
      <protection/>
    </xf>
    <xf numFmtId="165" fontId="70" fillId="0" borderId="0" xfId="54" applyNumberFormat="1" applyFont="1">
      <alignment/>
      <protection/>
    </xf>
    <xf numFmtId="165" fontId="72" fillId="0" borderId="0" xfId="54" applyNumberFormat="1" applyFont="1">
      <alignment/>
      <protection/>
    </xf>
    <xf numFmtId="165" fontId="73" fillId="0" borderId="0" xfId="54" applyNumberFormat="1" applyFont="1">
      <alignment/>
      <protection/>
    </xf>
    <xf numFmtId="164" fontId="74" fillId="0" borderId="0" xfId="54" applyFont="1">
      <alignment/>
      <protection/>
    </xf>
    <xf numFmtId="164" fontId="12" fillId="0" borderId="0" xfId="54" applyBorder="1">
      <alignment/>
      <protection/>
    </xf>
    <xf numFmtId="164" fontId="0" fillId="0" borderId="0" xfId="0" applyBorder="1" applyAlignment="1">
      <alignment/>
    </xf>
    <xf numFmtId="165" fontId="71" fillId="0" borderId="0" xfId="54" applyNumberFormat="1" applyFont="1">
      <alignment/>
      <protection/>
    </xf>
    <xf numFmtId="164" fontId="0" fillId="0" borderId="0" xfId="55">
      <alignment/>
      <protection/>
    </xf>
    <xf numFmtId="164" fontId="0" fillId="0" borderId="0" xfId="55" applyAlignment="1">
      <alignment vertical="center"/>
      <protection/>
    </xf>
    <xf numFmtId="164" fontId="56" fillId="0" borderId="0" xfId="55" applyFont="1" applyBorder="1" applyAlignment="1">
      <alignment horizontal="center" vertical="center" wrapText="1"/>
      <protection/>
    </xf>
    <xf numFmtId="164" fontId="56" fillId="0" borderId="0" xfId="55" applyFont="1" applyAlignment="1">
      <alignment horizontal="center" vertical="center" wrapText="1"/>
      <protection/>
    </xf>
    <xf numFmtId="164" fontId="22" fillId="0" borderId="0" xfId="55" applyFont="1" applyAlignment="1">
      <alignment horizontal="right" vertical="center"/>
      <protection/>
    </xf>
    <xf numFmtId="164" fontId="27" fillId="16" borderId="10" xfId="55" applyFont="1" applyFill="1" applyBorder="1" applyAlignment="1">
      <alignment horizontal="center" vertical="center"/>
      <protection/>
    </xf>
    <xf numFmtId="164" fontId="27" fillId="16" borderId="10" xfId="55" applyFont="1" applyFill="1" applyBorder="1" applyAlignment="1">
      <alignment horizontal="center" vertical="center" wrapText="1"/>
      <protection/>
    </xf>
    <xf numFmtId="164" fontId="20" fillId="16" borderId="10" xfId="55" applyFont="1" applyFill="1" applyBorder="1" applyAlignment="1">
      <alignment horizontal="center" vertical="center" wrapText="1"/>
      <protection/>
    </xf>
    <xf numFmtId="164" fontId="23" fillId="16" borderId="10" xfId="55" applyFont="1" applyFill="1" applyBorder="1" applyAlignment="1">
      <alignment horizontal="center" vertical="center" wrapText="1"/>
      <protection/>
    </xf>
    <xf numFmtId="164" fontId="75" fillId="0" borderId="10" xfId="55" applyFont="1" applyBorder="1" applyAlignment="1">
      <alignment horizontal="center" vertical="center"/>
      <protection/>
    </xf>
    <xf numFmtId="164" fontId="76" fillId="0" borderId="10" xfId="55" applyFont="1" applyBorder="1" applyAlignment="1">
      <alignment horizontal="center" vertical="center"/>
      <protection/>
    </xf>
    <xf numFmtId="164" fontId="76" fillId="0" borderId="10" xfId="55" applyFont="1" applyBorder="1" applyAlignment="1">
      <alignment horizontal="center" vertical="center" wrapText="1"/>
      <protection/>
    </xf>
    <xf numFmtId="165" fontId="76" fillId="0" borderId="10" xfId="55" applyNumberFormat="1" applyFont="1" applyBorder="1" applyAlignment="1">
      <alignment horizontal="center" vertical="center"/>
      <protection/>
    </xf>
    <xf numFmtId="165" fontId="77" fillId="0" borderId="10" xfId="55" applyNumberFormat="1" applyFont="1" applyBorder="1" applyAlignment="1">
      <alignment vertical="center" wrapText="1"/>
      <protection/>
    </xf>
    <xf numFmtId="165" fontId="78" fillId="0" borderId="10" xfId="55" applyNumberFormat="1" applyFont="1" applyBorder="1" applyAlignment="1">
      <alignment horizontal="center" vertical="center"/>
      <protection/>
    </xf>
    <xf numFmtId="164" fontId="77" fillId="0" borderId="10" xfId="55" applyFont="1" applyBorder="1" applyAlignment="1">
      <alignment horizontal="center" vertical="center"/>
      <protection/>
    </xf>
    <xf numFmtId="164" fontId="77" fillId="0" borderId="10" xfId="55" applyFont="1" applyBorder="1" applyAlignment="1">
      <alignment vertical="center" wrapText="1"/>
      <protection/>
    </xf>
    <xf numFmtId="165" fontId="77" fillId="0" borderId="10" xfId="55" applyNumberFormat="1" applyFont="1" applyBorder="1" applyAlignment="1">
      <alignment horizontal="right" vertical="center"/>
      <protection/>
    </xf>
    <xf numFmtId="164" fontId="77" fillId="0" borderId="10" xfId="55" applyFont="1" applyBorder="1" applyAlignment="1">
      <alignment vertical="center"/>
      <protection/>
    </xf>
    <xf numFmtId="165" fontId="77" fillId="0" borderId="10" xfId="55" applyNumberFormat="1" applyFont="1" applyBorder="1" applyAlignment="1">
      <alignment vertical="center"/>
      <protection/>
    </xf>
    <xf numFmtId="164" fontId="77" fillId="0" borderId="10" xfId="55" applyFont="1" applyBorder="1" applyAlignment="1">
      <alignment wrapText="1"/>
      <protection/>
    </xf>
    <xf numFmtId="164" fontId="79" fillId="17" borderId="10" xfId="55" applyFont="1" applyFill="1" applyBorder="1" applyAlignment="1">
      <alignment horizontal="center" vertical="center"/>
      <protection/>
    </xf>
    <xf numFmtId="164" fontId="32" fillId="17" borderId="10" xfId="55" applyFont="1" applyFill="1" applyBorder="1" applyAlignment="1">
      <alignment vertical="center" wrapText="1"/>
      <protection/>
    </xf>
    <xf numFmtId="166" fontId="29" fillId="17" borderId="10" xfId="55" applyNumberFormat="1" applyFont="1" applyFill="1" applyBorder="1" applyAlignment="1">
      <alignment horizontal="right" vertical="center"/>
      <protection/>
    </xf>
    <xf numFmtId="166" fontId="29" fillId="17" borderId="10" xfId="55" applyNumberFormat="1" applyFont="1" applyFill="1" applyBorder="1" applyAlignment="1">
      <alignment wrapText="1"/>
      <protection/>
    </xf>
    <xf numFmtId="166" fontId="80" fillId="17" borderId="10" xfId="55" applyNumberFormat="1" applyFont="1" applyFill="1" applyBorder="1" applyAlignment="1">
      <alignment vertical="center"/>
      <protection/>
    </xf>
    <xf numFmtId="164" fontId="81" fillId="17" borderId="10" xfId="55" applyFont="1" applyFill="1" applyBorder="1" applyAlignment="1">
      <alignment vertical="center"/>
      <protection/>
    </xf>
    <xf numFmtId="164" fontId="32" fillId="0" borderId="10" xfId="55" applyFont="1" applyBorder="1" applyAlignment="1">
      <alignment vertical="center"/>
      <protection/>
    </xf>
    <xf numFmtId="167" fontId="32" fillId="0" borderId="10" xfId="55" applyNumberFormat="1" applyFont="1" applyBorder="1" applyAlignment="1">
      <alignment horizontal="center" vertical="center"/>
      <protection/>
    </xf>
    <xf numFmtId="164" fontId="32" fillId="0" borderId="10" xfId="55" applyFont="1" applyBorder="1" applyAlignment="1">
      <alignment horizontal="center" vertical="center"/>
      <protection/>
    </xf>
    <xf numFmtId="164" fontId="32" fillId="0" borderId="10" xfId="55" applyFont="1" applyBorder="1" applyAlignment="1">
      <alignment vertical="center" wrapText="1"/>
      <protection/>
    </xf>
    <xf numFmtId="165" fontId="32" fillId="0" borderId="10" xfId="55" applyNumberFormat="1" applyFont="1" applyBorder="1" applyAlignment="1">
      <alignment horizontal="right" vertical="center"/>
      <protection/>
    </xf>
    <xf numFmtId="164" fontId="32" fillId="0" borderId="10" xfId="55" applyFont="1" applyBorder="1" applyAlignment="1">
      <alignment wrapText="1"/>
      <protection/>
    </xf>
    <xf numFmtId="165" fontId="32" fillId="0" borderId="10" xfId="55" applyNumberFormat="1" applyFont="1" applyBorder="1" applyAlignment="1">
      <alignment vertical="center" wrapText="1"/>
      <protection/>
    </xf>
    <xf numFmtId="167" fontId="79" fillId="17" borderId="10" xfId="55" applyNumberFormat="1" applyFont="1" applyFill="1" applyBorder="1" applyAlignment="1">
      <alignment horizontal="center" vertical="center"/>
      <protection/>
    </xf>
    <xf numFmtId="164" fontId="82" fillId="17" borderId="10" xfId="55" applyFont="1" applyFill="1" applyBorder="1" applyAlignment="1">
      <alignment vertical="center" wrapText="1"/>
      <protection/>
    </xf>
    <xf numFmtId="165" fontId="29" fillId="17" borderId="10" xfId="55" applyNumberFormat="1" applyFont="1" applyFill="1" applyBorder="1" applyAlignment="1">
      <alignment horizontal="right" vertical="center"/>
      <protection/>
    </xf>
    <xf numFmtId="165" fontId="29" fillId="17" borderId="10" xfId="55" applyNumberFormat="1" applyFont="1" applyFill="1" applyBorder="1" applyAlignment="1">
      <alignment vertical="center" wrapText="1"/>
      <protection/>
    </xf>
    <xf numFmtId="164" fontId="32" fillId="0" borderId="10" xfId="55" applyFont="1" applyBorder="1" applyAlignment="1">
      <alignment horizontal="center" vertical="center"/>
      <protection/>
    </xf>
    <xf numFmtId="164" fontId="32" fillId="0" borderId="10" xfId="55" applyFont="1" applyBorder="1" applyAlignment="1">
      <alignment vertical="center" wrapText="1"/>
      <protection/>
    </xf>
    <xf numFmtId="165" fontId="32" fillId="0" borderId="10" xfId="55" applyNumberFormat="1" applyFont="1" applyBorder="1" applyAlignment="1">
      <alignment horizontal="right" vertical="center"/>
      <protection/>
    </xf>
    <xf numFmtId="165" fontId="32" fillId="0" borderId="10" xfId="55" applyNumberFormat="1" applyFont="1" applyBorder="1" applyAlignment="1">
      <alignment vertical="center" wrapText="1"/>
      <protection/>
    </xf>
    <xf numFmtId="164" fontId="82" fillId="17" borderId="10" xfId="55" applyFont="1" applyFill="1" applyBorder="1" applyAlignment="1">
      <alignment vertical="center" wrapText="1"/>
      <protection/>
    </xf>
    <xf numFmtId="164" fontId="82" fillId="17" borderId="10" xfId="55" applyFont="1" applyFill="1" applyBorder="1" applyAlignment="1">
      <alignment vertical="center"/>
      <protection/>
    </xf>
    <xf numFmtId="164" fontId="32" fillId="0" borderId="10" xfId="55" applyFont="1" applyFill="1" applyBorder="1" applyAlignment="1">
      <alignment horizontal="center" vertical="center"/>
      <protection/>
    </xf>
    <xf numFmtId="164" fontId="32" fillId="0" borderId="10" xfId="55" applyFont="1" applyFill="1" applyBorder="1" applyAlignment="1">
      <alignment vertical="center" wrapText="1"/>
      <protection/>
    </xf>
    <xf numFmtId="165" fontId="32" fillId="0" borderId="10" xfId="55" applyNumberFormat="1" applyFont="1" applyFill="1" applyBorder="1" applyAlignment="1">
      <alignment horizontal="right" vertical="center"/>
      <protection/>
    </xf>
    <xf numFmtId="165" fontId="31" fillId="0" borderId="10" xfId="55" applyNumberFormat="1" applyFont="1" applyFill="1" applyBorder="1" applyAlignment="1">
      <alignment horizontal="right" vertical="center"/>
      <protection/>
    </xf>
    <xf numFmtId="165" fontId="32" fillId="0" borderId="10" xfId="55" applyNumberFormat="1" applyFont="1" applyFill="1" applyBorder="1" applyAlignment="1">
      <alignment vertical="center" wrapText="1"/>
      <protection/>
    </xf>
    <xf numFmtId="164" fontId="32" fillId="0" borderId="10" xfId="55" applyFont="1" applyFill="1" applyBorder="1" applyAlignment="1">
      <alignment vertical="center"/>
      <protection/>
    </xf>
    <xf numFmtId="164" fontId="82" fillId="0" borderId="10" xfId="55" applyFont="1" applyFill="1" applyBorder="1" applyAlignment="1">
      <alignment vertical="center"/>
      <protection/>
    </xf>
    <xf numFmtId="165" fontId="83" fillId="0" borderId="10" xfId="55" applyNumberFormat="1" applyFont="1" applyBorder="1" applyAlignment="1">
      <alignment vertical="center"/>
      <protection/>
    </xf>
    <xf numFmtId="164" fontId="33" fillId="17" borderId="10" xfId="55" applyFont="1" applyFill="1" applyBorder="1" applyAlignment="1">
      <alignment horizontal="center" vertical="center"/>
      <protection/>
    </xf>
    <xf numFmtId="164" fontId="0" fillId="17" borderId="10" xfId="55" applyFont="1" applyFill="1" applyBorder="1" applyAlignment="1">
      <alignment vertical="center" wrapText="1"/>
      <protection/>
    </xf>
    <xf numFmtId="165" fontId="29" fillId="17" borderId="10" xfId="55" applyNumberFormat="1" applyFont="1" applyFill="1" applyBorder="1" applyAlignment="1">
      <alignment vertical="center"/>
      <protection/>
    </xf>
    <xf numFmtId="164" fontId="0" fillId="17" borderId="10" xfId="55" applyFont="1" applyFill="1" applyBorder="1" applyAlignment="1">
      <alignment vertical="center"/>
      <protection/>
    </xf>
    <xf numFmtId="164" fontId="29" fillId="17" borderId="10" xfId="55" applyFont="1" applyFill="1" applyBorder="1" applyAlignment="1">
      <alignment vertical="center" wrapText="1"/>
      <protection/>
    </xf>
    <xf numFmtId="164" fontId="29" fillId="17" borderId="10" xfId="55" applyFont="1" applyFill="1" applyBorder="1" applyAlignment="1">
      <alignment vertical="center"/>
      <protection/>
    </xf>
    <xf numFmtId="164" fontId="44" fillId="18" borderId="10" xfId="55" applyFont="1" applyFill="1" applyBorder="1" applyAlignment="1">
      <alignment horizontal="center" vertical="center"/>
      <protection/>
    </xf>
    <xf numFmtId="164" fontId="49" fillId="18" borderId="10" xfId="55" applyFont="1" applyFill="1" applyBorder="1" applyAlignment="1">
      <alignment horizontal="left" vertical="center"/>
      <protection/>
    </xf>
    <xf numFmtId="166" fontId="44" fillId="18" borderId="10" xfId="55" applyNumberFormat="1" applyFont="1" applyFill="1" applyBorder="1" applyAlignment="1">
      <alignment vertical="center"/>
      <protection/>
    </xf>
    <xf numFmtId="166" fontId="84" fillId="18" borderId="10" xfId="55" applyNumberFormat="1" applyFont="1" applyFill="1" applyBorder="1" applyAlignment="1">
      <alignment vertical="center"/>
      <protection/>
    </xf>
    <xf numFmtId="165" fontId="44" fillId="18" borderId="10" xfId="55" applyNumberFormat="1" applyFont="1" applyFill="1" applyBorder="1" applyAlignment="1">
      <alignment vertical="center"/>
      <protection/>
    </xf>
    <xf numFmtId="165" fontId="44" fillId="18" borderId="10" xfId="55" applyNumberFormat="1" applyFont="1" applyFill="1" applyBorder="1" applyAlignment="1">
      <alignment vertical="center" wrapText="1"/>
      <protection/>
    </xf>
    <xf numFmtId="165" fontId="84" fillId="18" borderId="10" xfId="55" applyNumberFormat="1" applyFont="1" applyFill="1" applyBorder="1" applyAlignment="1">
      <alignment vertical="center"/>
      <protection/>
    </xf>
    <xf numFmtId="165" fontId="49" fillId="18" borderId="10" xfId="55" applyNumberFormat="1" applyFont="1" applyFill="1" applyBorder="1" applyAlignment="1">
      <alignment horizontal="center" vertical="center"/>
      <protection/>
    </xf>
    <xf numFmtId="164" fontId="0" fillId="0" borderId="0" xfId="55" applyFont="1" applyAlignment="1">
      <alignment vertical="center"/>
      <protection/>
    </xf>
    <xf numFmtId="164" fontId="85" fillId="0" borderId="0" xfId="55" applyFont="1" applyAlignment="1">
      <alignment vertical="center"/>
      <protection/>
    </xf>
    <xf numFmtId="164" fontId="86" fillId="0" borderId="0" xfId="55" applyFont="1" applyAlignment="1">
      <alignment vertical="center"/>
      <protection/>
    </xf>
    <xf numFmtId="164" fontId="87" fillId="0" borderId="0" xfId="55" applyFont="1" applyAlignment="1">
      <alignment vertical="center"/>
      <protection/>
    </xf>
    <xf numFmtId="164" fontId="86" fillId="0" borderId="0" xfId="55" applyFont="1" applyAlignment="1">
      <alignment vertical="center"/>
      <protection/>
    </xf>
    <xf numFmtId="164" fontId="0" fillId="0" borderId="0" xfId="55" applyFont="1">
      <alignment/>
      <protection/>
    </xf>
    <xf numFmtId="164" fontId="46" fillId="0" borderId="0" xfId="0" applyFont="1" applyBorder="1" applyAlignment="1">
      <alignment horizontal="center" wrapText="1"/>
    </xf>
    <xf numFmtId="164" fontId="0" fillId="0" borderId="22" xfId="0" applyBorder="1" applyAlignment="1">
      <alignment horizontal="center" vertical="center"/>
    </xf>
    <xf numFmtId="164" fontId="0" fillId="0" borderId="22" xfId="0" applyFont="1" applyBorder="1" applyAlignment="1">
      <alignment vertical="center" wrapText="1"/>
    </xf>
    <xf numFmtId="165" fontId="0" fillId="0" borderId="22" xfId="0" applyNumberFormat="1" applyBorder="1" applyAlignment="1">
      <alignment vertical="center"/>
    </xf>
    <xf numFmtId="164" fontId="88" fillId="0" borderId="10" xfId="0" applyFont="1" applyBorder="1" applyAlignment="1">
      <alignment horizontal="center" vertical="center"/>
    </xf>
    <xf numFmtId="165" fontId="29" fillId="0" borderId="10" xfId="0" applyNumberFormat="1" applyFont="1" applyBorder="1" applyAlignment="1">
      <alignment vertical="center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Obliczenia" xfId="56"/>
    <cellStyle name="Suma" xfId="57"/>
    <cellStyle name="Tekst objaśnienia" xfId="58"/>
    <cellStyle name="Tekst ostrzeżenia" xfId="59"/>
    <cellStyle name="Tytuł" xfId="60"/>
    <cellStyle name="Uwaga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="81" zoomScaleNormal="81" workbookViewId="0" topLeftCell="A37">
      <selection activeCell="N55" sqref="N55"/>
    </sheetView>
  </sheetViews>
  <sheetFormatPr defaultColWidth="9.140625" defaultRowHeight="12.75"/>
  <cols>
    <col min="1" max="1" width="5.57421875" style="1" customWidth="1"/>
    <col min="2" max="2" width="43.140625" style="2" customWidth="1"/>
    <col min="3" max="3" width="11.7109375" style="2" customWidth="1"/>
    <col min="4" max="4" width="12.140625" style="2" customWidth="1"/>
    <col min="5" max="5" width="11.8515625" style="2" customWidth="1"/>
    <col min="6" max="6" width="12.8515625" style="2" customWidth="1"/>
    <col min="7" max="7" width="12.28125" style="2" customWidth="1"/>
    <col min="8" max="8" width="10.421875" style="2" customWidth="1"/>
    <col min="9" max="9" width="11.57421875" style="2" customWidth="1"/>
    <col min="10" max="16384" width="9.140625" style="2" customWidth="1"/>
  </cols>
  <sheetData>
    <row r="1" spans="2:7" ht="12.75">
      <c r="B1" s="3"/>
      <c r="G1" s="2" t="s">
        <v>0</v>
      </c>
    </row>
    <row r="2" spans="2:7" ht="12.75">
      <c r="B2" s="3"/>
      <c r="G2" s="2" t="s">
        <v>1</v>
      </c>
    </row>
    <row r="3" ht="12.75">
      <c r="C3" s="4" t="s">
        <v>2</v>
      </c>
    </row>
    <row r="4" spans="1:9" s="7" customFormat="1" ht="15" customHeight="1">
      <c r="A4" s="5" t="s">
        <v>3</v>
      </c>
      <c r="B4" s="5" t="s">
        <v>4</v>
      </c>
      <c r="C4" s="6" t="s">
        <v>5</v>
      </c>
      <c r="D4" s="6"/>
      <c r="E4" s="6"/>
      <c r="F4" s="6"/>
      <c r="G4" s="6"/>
      <c r="H4" s="6"/>
      <c r="I4" s="6"/>
    </row>
    <row r="5" spans="1:9" s="7" customFormat="1" ht="15" customHeight="1">
      <c r="A5" s="5"/>
      <c r="B5" s="5"/>
      <c r="C5" s="8" t="s">
        <v>6</v>
      </c>
      <c r="D5" s="9" t="s">
        <v>7</v>
      </c>
      <c r="E5" s="9"/>
      <c r="F5" s="9"/>
      <c r="G5" s="9"/>
      <c r="H5" s="9"/>
      <c r="I5" s="9"/>
    </row>
    <row r="6" spans="1:9" s="7" customFormat="1" ht="15" customHeight="1">
      <c r="A6" s="5"/>
      <c r="B6" s="5"/>
      <c r="C6" s="8"/>
      <c r="D6" s="10" t="s">
        <v>8</v>
      </c>
      <c r="E6" s="5" t="s">
        <v>9</v>
      </c>
      <c r="F6" s="5"/>
      <c r="G6" s="5" t="s">
        <v>10</v>
      </c>
      <c r="H6" s="5" t="s">
        <v>9</v>
      </c>
      <c r="I6" s="5"/>
    </row>
    <row r="7" spans="1:9" s="7" customFormat="1" ht="65.25" customHeight="1">
      <c r="A7" s="5"/>
      <c r="B7" s="5"/>
      <c r="C7" s="8"/>
      <c r="D7" s="10"/>
      <c r="E7" s="11" t="s">
        <v>11</v>
      </c>
      <c r="F7" s="12" t="s">
        <v>12</v>
      </c>
      <c r="G7" s="5"/>
      <c r="H7" s="13" t="s">
        <v>11</v>
      </c>
      <c r="I7" s="12" t="s">
        <v>12</v>
      </c>
    </row>
    <row r="8" spans="1:9" s="15" customFormat="1" ht="7.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ht="15" customHeight="1">
      <c r="A9" s="16" t="s">
        <v>13</v>
      </c>
      <c r="B9" s="17" t="s">
        <v>14</v>
      </c>
      <c r="C9" s="18"/>
      <c r="D9" s="18"/>
      <c r="E9" s="18"/>
      <c r="F9" s="18"/>
      <c r="G9" s="18"/>
      <c r="H9" s="18"/>
      <c r="I9" s="18"/>
    </row>
    <row r="10" spans="1:9" ht="39.75" customHeight="1">
      <c r="A10" s="19"/>
      <c r="B10" s="20" t="s">
        <v>15</v>
      </c>
      <c r="C10" s="21">
        <v>127500</v>
      </c>
      <c r="D10" s="21"/>
      <c r="E10" s="21"/>
      <c r="F10" s="21"/>
      <c r="G10" s="21">
        <v>127500</v>
      </c>
      <c r="H10" s="21"/>
      <c r="I10" s="21"/>
    </row>
    <row r="11" spans="1:9" ht="39.75" customHeight="1">
      <c r="A11" s="19"/>
      <c r="B11" s="22" t="s">
        <v>16</v>
      </c>
      <c r="C11" s="21">
        <v>2190910.5</v>
      </c>
      <c r="D11" s="21"/>
      <c r="E11" s="21"/>
      <c r="F11" s="21"/>
      <c r="G11" s="21">
        <v>2190910.5</v>
      </c>
      <c r="H11" s="21"/>
      <c r="I11" s="21">
        <v>2190910.5</v>
      </c>
    </row>
    <row r="12" spans="1:9" ht="46.5" customHeight="1">
      <c r="A12" s="19"/>
      <c r="B12" s="22" t="s">
        <v>17</v>
      </c>
      <c r="C12" s="21">
        <v>8000</v>
      </c>
      <c r="D12" s="21">
        <v>8000</v>
      </c>
      <c r="E12" s="21"/>
      <c r="F12" s="21"/>
      <c r="G12" s="21"/>
      <c r="H12" s="21"/>
      <c r="I12" s="21"/>
    </row>
    <row r="13" spans="1:9" ht="35.25" customHeight="1">
      <c r="A13" s="19"/>
      <c r="B13" s="22" t="s">
        <v>18</v>
      </c>
      <c r="C13" s="21">
        <v>30000</v>
      </c>
      <c r="D13" s="21"/>
      <c r="E13" s="21"/>
      <c r="G13" s="21">
        <v>30000</v>
      </c>
      <c r="H13" s="21"/>
      <c r="I13" s="21"/>
    </row>
    <row r="14" spans="1:9" ht="21.75" customHeight="1">
      <c r="A14" s="23"/>
      <c r="B14" s="24" t="s">
        <v>19</v>
      </c>
      <c r="C14" s="25">
        <f>SUM(C10:C13)</f>
        <v>2356410.5</v>
      </c>
      <c r="D14" s="25">
        <f>SUM(D12:D13)</f>
        <v>8000</v>
      </c>
      <c r="E14" s="26"/>
      <c r="F14" s="26"/>
      <c r="G14" s="25">
        <f>SUM(G10:G13)</f>
        <v>2348410.5</v>
      </c>
      <c r="H14" s="26"/>
      <c r="I14" s="25">
        <f>SUM(I11:I13)</f>
        <v>2190910.5</v>
      </c>
    </row>
    <row r="15" spans="1:9" ht="26.25" customHeight="1">
      <c r="A15" s="16">
        <v>700</v>
      </c>
      <c r="B15" s="27" t="s">
        <v>20</v>
      </c>
      <c r="C15" s="18"/>
      <c r="D15" s="18"/>
      <c r="E15" s="18"/>
      <c r="F15" s="18"/>
      <c r="G15" s="18"/>
      <c r="H15" s="18"/>
      <c r="I15" s="18"/>
    </row>
    <row r="16" spans="1:9" ht="25.5" customHeight="1">
      <c r="A16" s="28"/>
      <c r="B16" s="22" t="s">
        <v>21</v>
      </c>
      <c r="C16" s="21">
        <v>500</v>
      </c>
      <c r="D16" s="21">
        <v>500</v>
      </c>
      <c r="E16" s="21"/>
      <c r="F16" s="21"/>
      <c r="G16" s="21"/>
      <c r="H16" s="21"/>
      <c r="I16" s="21"/>
    </row>
    <row r="17" spans="1:9" ht="47.25" customHeight="1">
      <c r="A17" s="28"/>
      <c r="B17" s="22" t="s">
        <v>17</v>
      </c>
      <c r="C17" s="21">
        <v>70000</v>
      </c>
      <c r="D17" s="21">
        <v>70000</v>
      </c>
      <c r="E17" s="21"/>
      <c r="F17" s="21"/>
      <c r="G17" s="21"/>
      <c r="H17" s="21"/>
      <c r="I17" s="21"/>
    </row>
    <row r="18" spans="1:9" ht="13.5" customHeight="1">
      <c r="A18" s="28"/>
      <c r="B18" s="22" t="s">
        <v>22</v>
      </c>
      <c r="C18" s="21">
        <v>8000</v>
      </c>
      <c r="D18" s="21">
        <v>8000</v>
      </c>
      <c r="E18" s="21"/>
      <c r="F18" s="21"/>
      <c r="G18" s="21"/>
      <c r="H18" s="21"/>
      <c r="I18" s="21"/>
    </row>
    <row r="19" spans="1:9" ht="13.5" customHeight="1">
      <c r="A19" s="28"/>
      <c r="B19" s="29" t="s">
        <v>23</v>
      </c>
      <c r="C19" s="30">
        <f>SUM(C16:C18)</f>
        <v>78500</v>
      </c>
      <c r="D19" s="30">
        <f>SUM(D16:D18)</f>
        <v>78500</v>
      </c>
      <c r="E19" s="21"/>
      <c r="F19" s="21"/>
      <c r="G19" s="21"/>
      <c r="H19" s="21"/>
      <c r="I19" s="21"/>
    </row>
    <row r="20" spans="1:9" ht="13.5" customHeight="1">
      <c r="A20" s="16">
        <v>710</v>
      </c>
      <c r="B20" s="31" t="s">
        <v>24</v>
      </c>
      <c r="C20" s="32"/>
      <c r="D20" s="32"/>
      <c r="E20" s="18"/>
      <c r="F20" s="18"/>
      <c r="G20" s="18"/>
      <c r="H20" s="18"/>
      <c r="I20" s="18"/>
    </row>
    <row r="21" spans="1:9" ht="36" customHeight="1">
      <c r="A21" s="28"/>
      <c r="B21" s="33" t="s">
        <v>25</v>
      </c>
      <c r="C21" s="21">
        <v>15000</v>
      </c>
      <c r="D21" s="21">
        <v>15000</v>
      </c>
      <c r="E21" s="21">
        <v>15000</v>
      </c>
      <c r="F21" s="21"/>
      <c r="G21" s="21"/>
      <c r="H21" s="21"/>
      <c r="I21" s="21"/>
    </row>
    <row r="22" spans="1:9" ht="18" customHeight="1">
      <c r="A22" s="28"/>
      <c r="B22" s="29" t="s">
        <v>26</v>
      </c>
      <c r="C22" s="30">
        <f>SUM(C21)</f>
        <v>15000</v>
      </c>
      <c r="D22" s="30">
        <f>SUM(D21)</f>
        <v>15000</v>
      </c>
      <c r="E22" s="30">
        <f>SUM(E21)</f>
        <v>15000</v>
      </c>
      <c r="F22" s="21"/>
      <c r="G22" s="21"/>
      <c r="H22" s="21"/>
      <c r="I22" s="21"/>
    </row>
    <row r="23" spans="1:9" ht="15" customHeight="1">
      <c r="A23" s="16">
        <v>750</v>
      </c>
      <c r="B23" s="27" t="s">
        <v>27</v>
      </c>
      <c r="C23" s="18"/>
      <c r="D23" s="18"/>
      <c r="E23" s="18"/>
      <c r="F23" s="18"/>
      <c r="G23" s="18"/>
      <c r="H23" s="18"/>
      <c r="I23" s="18"/>
    </row>
    <row r="24" spans="1:9" ht="35.25" customHeight="1">
      <c r="A24" s="28"/>
      <c r="B24" s="22" t="s">
        <v>28</v>
      </c>
      <c r="C24" s="21">
        <v>67944</v>
      </c>
      <c r="D24" s="21">
        <v>67944</v>
      </c>
      <c r="E24" s="21">
        <v>67944</v>
      </c>
      <c r="F24" s="21"/>
      <c r="G24" s="21"/>
      <c r="H24" s="21"/>
      <c r="I24" s="21"/>
    </row>
    <row r="25" spans="1:9" ht="33" customHeight="1">
      <c r="A25" s="28"/>
      <c r="B25" s="22" t="s">
        <v>29</v>
      </c>
      <c r="C25" s="21">
        <v>100</v>
      </c>
      <c r="D25" s="21">
        <v>100</v>
      </c>
      <c r="E25" s="21"/>
      <c r="F25" s="21"/>
      <c r="G25" s="21"/>
      <c r="H25" s="21"/>
      <c r="I25" s="21"/>
    </row>
    <row r="26" spans="1:9" ht="24" customHeight="1">
      <c r="A26" s="28"/>
      <c r="B26" s="22" t="s">
        <v>30</v>
      </c>
      <c r="C26" s="21">
        <v>1000</v>
      </c>
      <c r="D26" s="21">
        <v>1000</v>
      </c>
      <c r="E26" s="21"/>
      <c r="F26" s="21"/>
      <c r="G26" s="21"/>
      <c r="H26" s="21"/>
      <c r="I26" s="21"/>
    </row>
    <row r="27" spans="1:9" ht="15.75" customHeight="1">
      <c r="A27" s="28"/>
      <c r="B27" s="22" t="s">
        <v>22</v>
      </c>
      <c r="C27" s="21">
        <v>10000</v>
      </c>
      <c r="D27" s="21">
        <v>10000</v>
      </c>
      <c r="E27" s="21"/>
      <c r="F27" s="21"/>
      <c r="G27" s="21"/>
      <c r="H27" s="21"/>
      <c r="I27" s="21"/>
    </row>
    <row r="28" spans="1:9" ht="14.25" customHeight="1">
      <c r="A28" s="28"/>
      <c r="B28" s="34" t="s">
        <v>31</v>
      </c>
      <c r="C28" s="30">
        <f>SUM(C24:C27)</f>
        <v>79044</v>
      </c>
      <c r="D28" s="30">
        <f>SUM(D24:D27)</f>
        <v>79044</v>
      </c>
      <c r="E28" s="30">
        <f>SUM(E24:E27)</f>
        <v>67944</v>
      </c>
      <c r="F28" s="21"/>
      <c r="G28" s="21"/>
      <c r="H28" s="21"/>
      <c r="I28" s="21"/>
    </row>
    <row r="29" spans="1:9" ht="22.5" customHeight="1">
      <c r="A29" s="16">
        <v>754</v>
      </c>
      <c r="B29" s="27" t="s">
        <v>32</v>
      </c>
      <c r="C29" s="18"/>
      <c r="D29" s="18"/>
      <c r="E29" s="18"/>
      <c r="F29" s="18"/>
      <c r="G29" s="18"/>
      <c r="H29" s="18"/>
      <c r="I29" s="18"/>
    </row>
    <row r="30" spans="1:10" ht="33.75" customHeight="1">
      <c r="A30" s="28"/>
      <c r="B30" s="22" t="s">
        <v>28</v>
      </c>
      <c r="C30" s="21">
        <v>200</v>
      </c>
      <c r="D30" s="21">
        <v>200</v>
      </c>
      <c r="E30" s="21">
        <v>200</v>
      </c>
      <c r="F30" s="21"/>
      <c r="G30" s="21"/>
      <c r="H30" s="21"/>
      <c r="I30" s="21"/>
      <c r="J30" s="35"/>
    </row>
    <row r="31" spans="1:9" ht="16.5" customHeight="1">
      <c r="A31" s="28"/>
      <c r="B31" s="29" t="s">
        <v>33</v>
      </c>
      <c r="C31" s="30">
        <f>SUM(C30)</f>
        <v>200</v>
      </c>
      <c r="D31" s="30">
        <f>SUM(D30)</f>
        <v>200</v>
      </c>
      <c r="E31" s="30">
        <f>SUM(E30)</f>
        <v>200</v>
      </c>
      <c r="F31" s="21"/>
      <c r="G31" s="21"/>
      <c r="H31" s="21"/>
      <c r="I31" s="21"/>
    </row>
    <row r="32" spans="1:9" ht="35.25" customHeight="1">
      <c r="A32" s="16">
        <v>756</v>
      </c>
      <c r="B32" s="27" t="s">
        <v>34</v>
      </c>
      <c r="C32" s="18"/>
      <c r="D32" s="18"/>
      <c r="E32" s="18"/>
      <c r="F32" s="18"/>
      <c r="G32" s="18"/>
      <c r="H32" s="18"/>
      <c r="I32" s="18"/>
    </row>
    <row r="33" spans="1:9" ht="17.25" customHeight="1">
      <c r="A33" s="28"/>
      <c r="B33" s="22" t="s">
        <v>35</v>
      </c>
      <c r="C33" s="36">
        <v>3575072</v>
      </c>
      <c r="D33" s="36">
        <v>3575072</v>
      </c>
      <c r="E33" s="21"/>
      <c r="F33" s="21"/>
      <c r="G33" s="21"/>
      <c r="H33" s="21"/>
      <c r="I33" s="21"/>
    </row>
    <row r="34" spans="1:9" ht="17.25" customHeight="1">
      <c r="A34" s="28"/>
      <c r="B34" s="22" t="s">
        <v>36</v>
      </c>
      <c r="C34" s="36">
        <v>20000</v>
      </c>
      <c r="D34" s="36">
        <v>20000</v>
      </c>
      <c r="E34" s="21"/>
      <c r="F34" s="21"/>
      <c r="G34" s="21"/>
      <c r="H34" s="21"/>
      <c r="I34" s="21"/>
    </row>
    <row r="35" spans="1:9" ht="17.25" customHeight="1">
      <c r="A35" s="28"/>
      <c r="B35" s="22" t="s">
        <v>37</v>
      </c>
      <c r="C35" s="36">
        <v>2391540.5</v>
      </c>
      <c r="D35" s="36">
        <v>2391540.5</v>
      </c>
      <c r="E35" s="21"/>
      <c r="F35" s="21"/>
      <c r="G35" s="21"/>
      <c r="H35" s="21"/>
      <c r="I35" s="21"/>
    </row>
    <row r="36" spans="1:9" ht="12.75" customHeight="1">
      <c r="A36" s="28"/>
      <c r="B36" s="22" t="s">
        <v>38</v>
      </c>
      <c r="C36" s="36">
        <v>484000</v>
      </c>
      <c r="D36" s="36">
        <v>484000</v>
      </c>
      <c r="E36" s="21"/>
      <c r="F36" s="21"/>
      <c r="G36" s="21"/>
      <c r="H36" s="21"/>
      <c r="I36" s="21"/>
    </row>
    <row r="37" spans="1:9" ht="13.5" customHeight="1">
      <c r="A37" s="28"/>
      <c r="B37" s="22" t="s">
        <v>39</v>
      </c>
      <c r="C37" s="36">
        <v>164000</v>
      </c>
      <c r="D37" s="36">
        <v>164000</v>
      </c>
      <c r="E37" s="21"/>
      <c r="F37" s="21"/>
      <c r="G37" s="21"/>
      <c r="H37" s="21"/>
      <c r="I37" s="21"/>
    </row>
    <row r="38" spans="1:9" ht="12.75" customHeight="1">
      <c r="A38" s="28"/>
      <c r="B38" s="22" t="s">
        <v>40</v>
      </c>
      <c r="C38" s="36">
        <v>200500</v>
      </c>
      <c r="D38" s="36">
        <v>200500</v>
      </c>
      <c r="E38" s="21"/>
      <c r="F38" s="21"/>
      <c r="G38" s="21"/>
      <c r="H38" s="21"/>
      <c r="I38" s="21"/>
    </row>
    <row r="39" spans="1:9" ht="15" customHeight="1">
      <c r="A39" s="28"/>
      <c r="B39" s="22" t="s">
        <v>41</v>
      </c>
      <c r="C39" s="36">
        <v>70000</v>
      </c>
      <c r="D39" s="36">
        <v>70000</v>
      </c>
      <c r="E39" s="21"/>
      <c r="F39" s="21"/>
      <c r="G39" s="21"/>
      <c r="H39" s="21"/>
      <c r="I39" s="21"/>
    </row>
    <row r="40" spans="1:9" ht="15" customHeight="1">
      <c r="A40" s="28"/>
      <c r="B40" s="22" t="s">
        <v>42</v>
      </c>
      <c r="C40" s="36">
        <v>30000</v>
      </c>
      <c r="D40" s="36">
        <v>30000</v>
      </c>
      <c r="E40" s="21"/>
      <c r="F40" s="21"/>
      <c r="G40" s="21"/>
      <c r="H40" s="21"/>
      <c r="I40" s="21"/>
    </row>
    <row r="41" spans="1:9" ht="15" customHeight="1">
      <c r="A41" s="28"/>
      <c r="B41" s="22" t="s">
        <v>43</v>
      </c>
      <c r="C41" s="36">
        <v>3000</v>
      </c>
      <c r="D41" s="36">
        <v>3000</v>
      </c>
      <c r="E41" s="21"/>
      <c r="F41" s="21"/>
      <c r="G41" s="21"/>
      <c r="H41" s="21"/>
      <c r="I41" s="21"/>
    </row>
    <row r="42" spans="1:9" ht="15" customHeight="1">
      <c r="A42" s="28"/>
      <c r="B42" s="22" t="s">
        <v>44</v>
      </c>
      <c r="C42" s="36">
        <v>116000</v>
      </c>
      <c r="D42" s="36">
        <v>116000</v>
      </c>
      <c r="E42" s="21"/>
      <c r="F42" s="21"/>
      <c r="G42" s="21"/>
      <c r="H42" s="21"/>
      <c r="I42" s="21"/>
    </row>
    <row r="43" spans="1:9" ht="24" customHeight="1">
      <c r="A43" s="28"/>
      <c r="B43" s="22" t="s">
        <v>45</v>
      </c>
      <c r="C43" s="36">
        <v>51000</v>
      </c>
      <c r="D43" s="36">
        <v>51000</v>
      </c>
      <c r="E43" s="21"/>
      <c r="F43" s="21"/>
      <c r="G43" s="21"/>
      <c r="H43" s="21"/>
      <c r="I43" s="21"/>
    </row>
    <row r="44" spans="1:9" ht="24" customHeight="1">
      <c r="A44" s="28"/>
      <c r="B44" s="22" t="s">
        <v>46</v>
      </c>
      <c r="C44" s="36">
        <v>5000</v>
      </c>
      <c r="D44" s="36">
        <v>5000</v>
      </c>
      <c r="E44" s="21"/>
      <c r="F44" s="21"/>
      <c r="G44" s="21"/>
      <c r="H44" s="21"/>
      <c r="I44" s="21"/>
    </row>
    <row r="45" spans="1:9" ht="15" customHeight="1">
      <c r="A45" s="28"/>
      <c r="B45" s="22" t="s">
        <v>47</v>
      </c>
      <c r="C45" s="36">
        <v>300500</v>
      </c>
      <c r="D45" s="36">
        <v>300500</v>
      </c>
      <c r="E45" s="21"/>
      <c r="F45" s="21"/>
      <c r="G45" s="21"/>
      <c r="H45" s="21"/>
      <c r="I45" s="21"/>
    </row>
    <row r="46" spans="1:9" ht="15" customHeight="1">
      <c r="A46" s="28"/>
      <c r="B46" s="22" t="s">
        <v>48</v>
      </c>
      <c r="C46" s="37">
        <v>6500</v>
      </c>
      <c r="D46" s="37">
        <v>6500</v>
      </c>
      <c r="E46" s="21"/>
      <c r="F46" s="21"/>
      <c r="G46" s="21"/>
      <c r="H46" s="21"/>
      <c r="I46" s="21"/>
    </row>
    <row r="47" spans="1:9" ht="20.25" customHeight="1">
      <c r="A47" s="28"/>
      <c r="B47" s="22" t="s">
        <v>49</v>
      </c>
      <c r="C47" s="36">
        <v>10700</v>
      </c>
      <c r="D47" s="36">
        <v>10700</v>
      </c>
      <c r="E47" s="21"/>
      <c r="F47" s="21"/>
      <c r="G47" s="21"/>
      <c r="H47" s="21"/>
      <c r="I47" s="21"/>
    </row>
    <row r="48" spans="1:9" ht="15.75" customHeight="1">
      <c r="A48" s="28"/>
      <c r="B48" s="29" t="s">
        <v>50</v>
      </c>
      <c r="C48" s="30">
        <f>SUM(C33:C47)</f>
        <v>7427812.5</v>
      </c>
      <c r="D48" s="30">
        <f>SUM(D33:D47)</f>
        <v>7427812.5</v>
      </c>
      <c r="E48" s="21"/>
      <c r="F48" s="21"/>
      <c r="G48" s="21"/>
      <c r="H48" s="21"/>
      <c r="I48" s="21"/>
    </row>
    <row r="49" spans="1:9" ht="17.25" customHeight="1">
      <c r="A49" s="16">
        <v>758</v>
      </c>
      <c r="B49" s="27" t="s">
        <v>51</v>
      </c>
      <c r="C49" s="18"/>
      <c r="D49" s="18"/>
      <c r="E49" s="18"/>
      <c r="F49" s="18"/>
      <c r="G49" s="18"/>
      <c r="H49" s="18"/>
      <c r="I49" s="18"/>
    </row>
    <row r="50" spans="1:9" ht="15" customHeight="1">
      <c r="A50" s="28"/>
      <c r="B50" s="22" t="s">
        <v>52</v>
      </c>
      <c r="C50" s="21">
        <v>20000</v>
      </c>
      <c r="D50" s="21">
        <v>20000</v>
      </c>
      <c r="E50" s="21"/>
      <c r="F50" s="21"/>
      <c r="G50" s="21"/>
      <c r="H50" s="21"/>
      <c r="I50" s="21"/>
    </row>
    <row r="51" spans="1:9" ht="15" customHeight="1">
      <c r="A51" s="28"/>
      <c r="B51" s="22" t="s">
        <v>53</v>
      </c>
      <c r="C51" s="21">
        <v>14265233</v>
      </c>
      <c r="D51" s="21">
        <v>14265233</v>
      </c>
      <c r="E51" s="21"/>
      <c r="F51" s="21"/>
      <c r="G51" s="21"/>
      <c r="H51" s="21"/>
      <c r="I51" s="21"/>
    </row>
    <row r="52" spans="1:9" ht="15" customHeight="1">
      <c r="A52" s="28"/>
      <c r="B52" s="29" t="s">
        <v>54</v>
      </c>
      <c r="C52" s="30">
        <f>SUM(C50:C51)</f>
        <v>14285233</v>
      </c>
      <c r="D52" s="30">
        <f>SUM(D50:D51)</f>
        <v>14285233</v>
      </c>
      <c r="E52" s="21"/>
      <c r="F52" s="21"/>
      <c r="G52" s="21"/>
      <c r="H52" s="21"/>
      <c r="I52" s="21"/>
    </row>
    <row r="53" spans="1:9" ht="15.75" customHeight="1">
      <c r="A53" s="16">
        <v>852</v>
      </c>
      <c r="B53" s="27" t="s">
        <v>55</v>
      </c>
      <c r="C53" s="18"/>
      <c r="D53" s="18"/>
      <c r="E53" s="18"/>
      <c r="F53" s="18"/>
      <c r="G53" s="18"/>
      <c r="H53" s="18"/>
      <c r="I53" s="18"/>
    </row>
    <row r="54" spans="1:9" ht="51" customHeight="1">
      <c r="A54" s="19"/>
      <c r="B54" s="22" t="s">
        <v>56</v>
      </c>
      <c r="C54" s="21">
        <v>4041600</v>
      </c>
      <c r="D54" s="21">
        <v>4041600</v>
      </c>
      <c r="E54" s="21">
        <v>4041600</v>
      </c>
      <c r="F54" s="21"/>
      <c r="G54" s="21"/>
      <c r="H54" s="21"/>
      <c r="I54" s="21"/>
    </row>
    <row r="55" spans="1:9" ht="26.25" customHeight="1">
      <c r="A55" s="19"/>
      <c r="B55" s="22" t="s">
        <v>57</v>
      </c>
      <c r="C55" s="21">
        <v>981200</v>
      </c>
      <c r="D55" s="21">
        <v>981200</v>
      </c>
      <c r="E55" s="21">
        <v>981200</v>
      </c>
      <c r="F55" s="21"/>
      <c r="G55" s="21"/>
      <c r="H55" s="21"/>
      <c r="I55" s="21"/>
    </row>
    <row r="56" spans="1:9" ht="33.75" customHeight="1">
      <c r="A56" s="19"/>
      <c r="B56" s="22" t="s">
        <v>58</v>
      </c>
      <c r="C56" s="21">
        <v>20000</v>
      </c>
      <c r="D56" s="21">
        <v>20000</v>
      </c>
      <c r="E56" s="21"/>
      <c r="F56" s="21"/>
      <c r="G56" s="21"/>
      <c r="H56" s="21"/>
      <c r="I56" s="21"/>
    </row>
    <row r="57" spans="1:9" ht="18.75" customHeight="1">
      <c r="A57" s="28"/>
      <c r="B57" s="29" t="s">
        <v>59</v>
      </c>
      <c r="C57" s="30">
        <f>SUM(C54:C56)</f>
        <v>5042800</v>
      </c>
      <c r="D57" s="30">
        <f>SUM(D54:D56)</f>
        <v>5042800</v>
      </c>
      <c r="E57" s="30">
        <f>SUM(E54:E56)</f>
        <v>5022800</v>
      </c>
      <c r="F57" s="30"/>
      <c r="G57" s="21"/>
      <c r="H57" s="21"/>
      <c r="I57" s="21"/>
    </row>
    <row r="58" spans="1:9" ht="19.5" customHeight="1">
      <c r="A58" s="16">
        <v>900</v>
      </c>
      <c r="B58" s="27" t="s">
        <v>60</v>
      </c>
      <c r="C58" s="18"/>
      <c r="D58" s="18"/>
      <c r="E58" s="18"/>
      <c r="F58" s="18"/>
      <c r="G58" s="18"/>
      <c r="H58" s="18"/>
      <c r="I58" s="18"/>
    </row>
    <row r="59" spans="1:9" ht="15" customHeight="1">
      <c r="A59" s="38"/>
      <c r="B59" s="39" t="s">
        <v>48</v>
      </c>
      <c r="C59" s="40">
        <v>15000</v>
      </c>
      <c r="D59" s="40">
        <v>15000</v>
      </c>
      <c r="E59" s="40"/>
      <c r="F59" s="40"/>
      <c r="G59" s="40"/>
      <c r="H59" s="40"/>
      <c r="I59" s="40"/>
    </row>
    <row r="60" spans="1:9" ht="19.5" customHeight="1">
      <c r="A60" s="28"/>
      <c r="B60" s="29" t="s">
        <v>61</v>
      </c>
      <c r="C60" s="30">
        <f>SUM(C59:C59)</f>
        <v>15000</v>
      </c>
      <c r="D60" s="30">
        <f>SUM(D59:D59)</f>
        <v>15000</v>
      </c>
      <c r="E60" s="30"/>
      <c r="F60" s="21"/>
      <c r="G60" s="21"/>
      <c r="H60" s="21"/>
      <c r="I60" s="21"/>
    </row>
    <row r="61" spans="1:9" s="44" customFormat="1" ht="19.5" customHeight="1">
      <c r="A61" s="41" t="s">
        <v>62</v>
      </c>
      <c r="B61" s="41"/>
      <c r="C61" s="42">
        <f>C14+C19+C22+C28+C31+C48+C52+C57+C60</f>
        <v>29300000</v>
      </c>
      <c r="D61" s="43">
        <f>D14+D19+D22+D28+D31+D48+D52+D57+D60</f>
        <v>26951589.5</v>
      </c>
      <c r="E61" s="42">
        <f>E22+E28+E31+E57</f>
        <v>5105944</v>
      </c>
      <c r="F61" s="42">
        <f>F57</f>
        <v>0</v>
      </c>
      <c r="G61" s="42">
        <f>SUM(G14)</f>
        <v>2348410.5</v>
      </c>
      <c r="H61" s="42"/>
      <c r="I61" s="42">
        <v>2190910.5</v>
      </c>
    </row>
    <row r="62" spans="1:7" ht="11.25" customHeight="1">
      <c r="A62" s="15" t="s">
        <v>63</v>
      </c>
      <c r="B62" s="45"/>
      <c r="F62" s="46"/>
      <c r="G62" s="35"/>
    </row>
    <row r="63" spans="2:6" ht="12.75">
      <c r="B63" s="45"/>
      <c r="F63" s="46"/>
    </row>
    <row r="64" spans="2:5" ht="12.75">
      <c r="B64" s="45"/>
      <c r="E64" s="46"/>
    </row>
    <row r="65" spans="2:6" ht="12.75">
      <c r="B65" s="45"/>
      <c r="F65" s="46"/>
    </row>
    <row r="66" ht="12.75">
      <c r="B66" s="45"/>
    </row>
    <row r="67" ht="12.75">
      <c r="B67" s="45"/>
    </row>
    <row r="68" ht="12.75">
      <c r="B68" s="45"/>
    </row>
    <row r="69" ht="12.75">
      <c r="B69" s="45"/>
    </row>
    <row r="70" ht="12.75">
      <c r="B70" s="45"/>
    </row>
    <row r="71" ht="12.75">
      <c r="B71" s="45"/>
    </row>
    <row r="72" ht="12.75">
      <c r="B72" s="45"/>
    </row>
    <row r="73" ht="12.75">
      <c r="B73" s="45"/>
    </row>
    <row r="74" ht="12.75">
      <c r="B74" s="45"/>
    </row>
    <row r="75" ht="12.75">
      <c r="B75" s="45"/>
    </row>
    <row r="76" ht="12.75">
      <c r="B76" s="45"/>
    </row>
    <row r="77" ht="12.75">
      <c r="B77" s="45"/>
    </row>
    <row r="78" ht="12.75">
      <c r="B78" s="45"/>
    </row>
    <row r="79" ht="12.75">
      <c r="B79" s="45"/>
    </row>
    <row r="80" ht="12.75">
      <c r="B80" s="45"/>
    </row>
    <row r="81" ht="12.75">
      <c r="B81" s="45"/>
    </row>
    <row r="82" ht="12.75">
      <c r="B82" s="45"/>
    </row>
    <row r="83" ht="12.75">
      <c r="B83" s="45"/>
    </row>
    <row r="84" ht="12.75">
      <c r="B84" s="45"/>
    </row>
    <row r="85" ht="12.75">
      <c r="B85" s="45"/>
    </row>
    <row r="86" ht="12.75">
      <c r="B86" s="45"/>
    </row>
    <row r="87" ht="12.75">
      <c r="B87" s="45"/>
    </row>
    <row r="88" ht="12.75">
      <c r="B88" s="45"/>
    </row>
    <row r="89" ht="12.75">
      <c r="B89" s="45"/>
    </row>
    <row r="90" ht="12.75">
      <c r="B90" s="45"/>
    </row>
    <row r="91" ht="12.75">
      <c r="B91" s="45"/>
    </row>
    <row r="92" ht="12.75">
      <c r="B92" s="45"/>
    </row>
    <row r="93" ht="12.75">
      <c r="B93" s="45"/>
    </row>
    <row r="94" ht="12.75">
      <c r="B94" s="45"/>
    </row>
  </sheetData>
  <mergeCells count="12">
    <mergeCell ref="A4:A7"/>
    <mergeCell ref="B4:B7"/>
    <mergeCell ref="C4:I4"/>
    <mergeCell ref="C5:C7"/>
    <mergeCell ref="D5:I5"/>
    <mergeCell ref="D6:D7"/>
    <mergeCell ref="E6:F6"/>
    <mergeCell ref="G6:G7"/>
    <mergeCell ref="H6:I6"/>
    <mergeCell ref="A33:A48"/>
    <mergeCell ref="A50:A51"/>
    <mergeCell ref="A61:B61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zoomScale="81" zoomScaleNormal="81" workbookViewId="0" topLeftCell="A1">
      <selection activeCell="A18" sqref="A18"/>
    </sheetView>
  </sheetViews>
  <sheetFormatPr defaultColWidth="9.140625" defaultRowHeight="12.75"/>
  <cols>
    <col min="1" max="1" width="4.7109375" style="220" customWidth="1"/>
    <col min="2" max="2" width="9.140625" style="220" customWidth="1"/>
    <col min="3" max="3" width="8.7109375" style="220" customWidth="1"/>
    <col min="4" max="4" width="45.7109375" style="220" customWidth="1"/>
    <col min="5" max="5" width="17.8515625" style="220" customWidth="1"/>
    <col min="6" max="16384" width="9.140625" style="220" customWidth="1"/>
  </cols>
  <sheetData>
    <row r="1" ht="12.75">
      <c r="D1" s="220" t="s">
        <v>244</v>
      </c>
    </row>
    <row r="2" ht="17.25" customHeight="1">
      <c r="D2" s="220" t="s">
        <v>238</v>
      </c>
    </row>
    <row r="3" spans="1:5" ht="43.5" customHeight="1">
      <c r="A3" s="221" t="s">
        <v>245</v>
      </c>
      <c r="B3" s="221"/>
      <c r="C3" s="221"/>
      <c r="D3" s="221"/>
      <c r="E3" s="221"/>
    </row>
    <row r="4" spans="4:5" ht="12.75">
      <c r="D4" s="222"/>
      <c r="E4" s="223"/>
    </row>
    <row r="5" spans="1:5" ht="12.75" customHeight="1">
      <c r="A5" s="224" t="s">
        <v>170</v>
      </c>
      <c r="B5" s="224" t="s">
        <v>3</v>
      </c>
      <c r="C5" s="224" t="s">
        <v>67</v>
      </c>
      <c r="D5" s="225" t="s">
        <v>171</v>
      </c>
      <c r="E5" s="225" t="s">
        <v>241</v>
      </c>
    </row>
    <row r="6" spans="1:5" ht="12.75">
      <c r="A6" s="224"/>
      <c r="B6" s="224"/>
      <c r="C6" s="224"/>
      <c r="D6" s="225"/>
      <c r="E6" s="225"/>
    </row>
    <row r="7" spans="1:5" ht="12.75">
      <c r="A7" s="224"/>
      <c r="B7" s="224"/>
      <c r="C7" s="224"/>
      <c r="D7" s="225"/>
      <c r="E7" s="225"/>
    </row>
    <row r="8" spans="1:5" ht="12.75">
      <c r="A8" s="226">
        <v>1</v>
      </c>
      <c r="B8" s="226">
        <v>2</v>
      </c>
      <c r="C8" s="226">
        <v>3</v>
      </c>
      <c r="D8" s="226">
        <v>4</v>
      </c>
      <c r="E8" s="226">
        <v>5</v>
      </c>
    </row>
    <row r="9" spans="1:5" ht="34.5" customHeight="1">
      <c r="A9" s="227" t="s">
        <v>246</v>
      </c>
      <c r="B9" s="227"/>
      <c r="C9" s="227"/>
      <c r="D9" s="228" t="s">
        <v>247</v>
      </c>
      <c r="E9" s="229"/>
    </row>
    <row r="10" spans="1:5" ht="26.25" customHeight="1">
      <c r="A10" s="230">
        <v>1</v>
      </c>
      <c r="B10" s="230">
        <v>801</v>
      </c>
      <c r="C10" s="230">
        <v>80104</v>
      </c>
      <c r="D10" s="231" t="s">
        <v>248</v>
      </c>
      <c r="E10" s="232">
        <v>7000</v>
      </c>
    </row>
    <row r="11" spans="1:5" ht="26.25" customHeight="1">
      <c r="A11" s="233">
        <v>2</v>
      </c>
      <c r="B11" s="233">
        <v>851</v>
      </c>
      <c r="C11" s="233">
        <v>85149</v>
      </c>
      <c r="D11" s="233" t="s">
        <v>249</v>
      </c>
      <c r="E11" s="234">
        <v>70000</v>
      </c>
    </row>
    <row r="12" spans="1:5" ht="27" customHeight="1">
      <c r="A12" s="235">
        <v>3</v>
      </c>
      <c r="B12" s="235">
        <v>801</v>
      </c>
      <c r="C12" s="235">
        <v>80104</v>
      </c>
      <c r="D12" s="235" t="s">
        <v>250</v>
      </c>
      <c r="E12" s="236">
        <v>3600</v>
      </c>
    </row>
    <row r="13" spans="1:5" ht="27.75" customHeight="1">
      <c r="A13" s="235">
        <v>4</v>
      </c>
      <c r="B13" s="235">
        <v>801</v>
      </c>
      <c r="C13" s="235">
        <v>80104</v>
      </c>
      <c r="D13" s="235" t="s">
        <v>251</v>
      </c>
      <c r="E13" s="236">
        <v>4800</v>
      </c>
    </row>
    <row r="14" spans="1:5" ht="27.75" customHeight="1">
      <c r="A14" s="235">
        <v>5</v>
      </c>
      <c r="B14" s="235">
        <v>801</v>
      </c>
      <c r="C14" s="235">
        <v>80104</v>
      </c>
      <c r="D14" s="235" t="s">
        <v>249</v>
      </c>
      <c r="E14" s="236">
        <v>4600</v>
      </c>
    </row>
    <row r="15" spans="1:5" ht="27.75" customHeight="1">
      <c r="A15" s="235">
        <v>6</v>
      </c>
      <c r="B15" s="235">
        <v>750</v>
      </c>
      <c r="C15" s="235">
        <v>75095</v>
      </c>
      <c r="D15" s="235" t="s">
        <v>252</v>
      </c>
      <c r="E15" s="237">
        <v>11145</v>
      </c>
    </row>
    <row r="16" spans="1:5" ht="27.75" customHeight="1">
      <c r="A16" s="235">
        <v>7</v>
      </c>
      <c r="B16" s="235">
        <v>150</v>
      </c>
      <c r="C16" s="235">
        <v>15011</v>
      </c>
      <c r="D16" s="235" t="s">
        <v>252</v>
      </c>
      <c r="E16" s="237">
        <v>8032.5</v>
      </c>
    </row>
    <row r="17" spans="1:5" ht="27.75" customHeight="1">
      <c r="A17" s="235">
        <v>8</v>
      </c>
      <c r="B17" s="235">
        <v>600</v>
      </c>
      <c r="C17" s="235">
        <v>60016</v>
      </c>
      <c r="D17" s="235" t="s">
        <v>253</v>
      </c>
      <c r="E17" s="238">
        <v>70000</v>
      </c>
    </row>
    <row r="18" spans="1:5" ht="24" customHeight="1">
      <c r="A18" s="228" t="s">
        <v>6</v>
      </c>
      <c r="B18" s="228"/>
      <c r="C18" s="228"/>
      <c r="D18" s="228"/>
      <c r="E18" s="239">
        <f>SUM(E10:E17)</f>
        <v>179177.5</v>
      </c>
    </row>
    <row r="20" ht="12.75">
      <c r="A20" s="240"/>
    </row>
  </sheetData>
  <mergeCells count="8">
    <mergeCell ref="A3:E3"/>
    <mergeCell ref="A5:A7"/>
    <mergeCell ref="B5:B7"/>
    <mergeCell ref="C5:C7"/>
    <mergeCell ref="D5:D7"/>
    <mergeCell ref="E5:E7"/>
    <mergeCell ref="A9:C9"/>
    <mergeCell ref="A18:D1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V89"/>
  <sheetViews>
    <sheetView zoomScale="81" zoomScaleNormal="81" workbookViewId="0" topLeftCell="A70">
      <selection activeCell="A77" sqref="A77"/>
    </sheetView>
  </sheetViews>
  <sheetFormatPr defaultColWidth="10.28125" defaultRowHeight="12.75"/>
  <cols>
    <col min="1" max="1" width="4.421875" style="220" customWidth="1"/>
    <col min="2" max="2" width="5.8515625" style="220" customWidth="1"/>
    <col min="3" max="3" width="8.140625" style="220" customWidth="1"/>
    <col min="4" max="4" width="22.00390625" style="220" customWidth="1"/>
    <col min="5" max="5" width="37.8515625" style="220" customWidth="1"/>
    <col min="6" max="6" width="14.421875" style="220" customWidth="1"/>
    <col min="7" max="7" width="15.8515625" style="220" customWidth="1"/>
    <col min="8" max="8" width="14.140625" style="220" customWidth="1"/>
    <col min="9" max="16384" width="10.00390625" style="220" customWidth="1"/>
  </cols>
  <sheetData>
    <row r="2" spans="1:8" ht="12.75">
      <c r="A2" s="241"/>
      <c r="B2" s="241"/>
      <c r="C2" s="241"/>
      <c r="D2" s="241" t="s">
        <v>254</v>
      </c>
      <c r="E2" s="241"/>
      <c r="F2" s="242" t="s">
        <v>255</v>
      </c>
      <c r="G2" s="242"/>
      <c r="H2" s="242"/>
    </row>
    <row r="3" spans="1:8" ht="12.75">
      <c r="A3" s="241"/>
      <c r="B3" s="241"/>
      <c r="C3" s="241"/>
      <c r="D3" s="241"/>
      <c r="E3" s="243"/>
      <c r="F3" s="244" t="s">
        <v>256</v>
      </c>
      <c r="G3" s="244"/>
      <c r="H3" s="244"/>
    </row>
    <row r="4" spans="1:8" ht="29.25" customHeight="1">
      <c r="A4" s="245" t="s">
        <v>257</v>
      </c>
      <c r="B4" s="245"/>
      <c r="C4" s="245"/>
      <c r="D4" s="245"/>
      <c r="E4" s="245"/>
      <c r="F4" s="245"/>
      <c r="G4" s="245"/>
      <c r="H4" s="245"/>
    </row>
    <row r="5" spans="1:8" ht="17.25">
      <c r="A5" s="246"/>
      <c r="B5" s="246"/>
      <c r="C5" s="246"/>
      <c r="D5" s="246"/>
      <c r="E5" s="246"/>
      <c r="F5" s="246"/>
      <c r="G5" s="246"/>
      <c r="H5" s="246"/>
    </row>
    <row r="6" spans="1:8" ht="12.75">
      <c r="A6" s="222"/>
      <c r="B6" s="222"/>
      <c r="C6" s="222"/>
      <c r="D6" s="222"/>
      <c r="E6" s="222"/>
      <c r="F6" s="222"/>
      <c r="G6" s="222"/>
      <c r="H6" s="222"/>
    </row>
    <row r="7" spans="1:8" ht="12.75" customHeight="1">
      <c r="A7" s="247" t="s">
        <v>170</v>
      </c>
      <c r="B7" s="247" t="s">
        <v>3</v>
      </c>
      <c r="C7" s="247" t="s">
        <v>67</v>
      </c>
      <c r="D7" s="248" t="s">
        <v>258</v>
      </c>
      <c r="E7" s="248" t="s">
        <v>259</v>
      </c>
      <c r="F7" s="248" t="s">
        <v>260</v>
      </c>
      <c r="G7" s="248"/>
      <c r="H7" s="248"/>
    </row>
    <row r="8" spans="1:8" ht="12.75">
      <c r="A8" s="247"/>
      <c r="B8" s="247"/>
      <c r="C8" s="247"/>
      <c r="D8" s="248"/>
      <c r="E8" s="248"/>
      <c r="F8" s="248"/>
      <c r="G8" s="248"/>
      <c r="H8" s="248"/>
    </row>
    <row r="9" spans="1:8" ht="12.75" customHeight="1">
      <c r="A9" s="247"/>
      <c r="B9" s="247"/>
      <c r="C9" s="247"/>
      <c r="D9" s="248"/>
      <c r="E9" s="248"/>
      <c r="F9" s="249"/>
      <c r="G9" s="248" t="s">
        <v>261</v>
      </c>
      <c r="H9" s="248"/>
    </row>
    <row r="10" spans="1:8" ht="12.75">
      <c r="A10" s="247"/>
      <c r="B10" s="247"/>
      <c r="C10" s="247"/>
      <c r="D10" s="248"/>
      <c r="E10" s="248"/>
      <c r="F10" s="249" t="s">
        <v>262</v>
      </c>
      <c r="G10" s="248"/>
      <c r="H10" s="248"/>
    </row>
    <row r="11" spans="1:8" ht="12.75">
      <c r="A11" s="247"/>
      <c r="B11" s="247"/>
      <c r="C11" s="247"/>
      <c r="D11" s="248"/>
      <c r="E11" s="248"/>
      <c r="F11" s="249" t="s">
        <v>263</v>
      </c>
      <c r="G11" s="249" t="s">
        <v>8</v>
      </c>
      <c r="H11" s="249" t="s">
        <v>10</v>
      </c>
    </row>
    <row r="12" spans="1:8" ht="12.75">
      <c r="A12" s="247"/>
      <c r="B12" s="247"/>
      <c r="C12" s="247"/>
      <c r="D12" s="248"/>
      <c r="E12" s="248"/>
      <c r="F12" s="250"/>
      <c r="G12" s="250"/>
      <c r="H12" s="250"/>
    </row>
    <row r="13" spans="1:8" ht="12.75">
      <c r="A13" s="251">
        <v>1</v>
      </c>
      <c r="B13" s="251">
        <v>2</v>
      </c>
      <c r="C13" s="251">
        <v>3</v>
      </c>
      <c r="D13" s="252">
        <v>4</v>
      </c>
      <c r="E13" s="252">
        <v>5</v>
      </c>
      <c r="F13" s="251">
        <v>6</v>
      </c>
      <c r="G13" s="251">
        <v>7</v>
      </c>
      <c r="H13" s="251">
        <v>8</v>
      </c>
    </row>
    <row r="14" spans="1:8" ht="21" customHeight="1">
      <c r="A14" s="253">
        <v>1</v>
      </c>
      <c r="B14" s="253">
        <v>600</v>
      </c>
      <c r="C14" s="254">
        <v>60016</v>
      </c>
      <c r="D14" s="255" t="s">
        <v>264</v>
      </c>
      <c r="E14" s="256" t="s">
        <v>265</v>
      </c>
      <c r="F14" s="257">
        <v>8108.93</v>
      </c>
      <c r="G14" s="258">
        <v>8108.93</v>
      </c>
      <c r="H14" s="259"/>
    </row>
    <row r="15" spans="1:8" ht="25.5" customHeight="1">
      <c r="A15" s="253">
        <v>2</v>
      </c>
      <c r="B15" s="253">
        <v>600</v>
      </c>
      <c r="C15" s="254">
        <v>60016</v>
      </c>
      <c r="D15" s="255" t="s">
        <v>266</v>
      </c>
      <c r="E15" s="256" t="s">
        <v>267</v>
      </c>
      <c r="F15" s="257">
        <v>9097.27</v>
      </c>
      <c r="G15" s="258">
        <v>9097.27</v>
      </c>
      <c r="H15" s="259"/>
    </row>
    <row r="16" spans="1:8" ht="20.25" customHeight="1">
      <c r="A16" s="253">
        <v>3</v>
      </c>
      <c r="B16" s="253">
        <v>600</v>
      </c>
      <c r="C16" s="254">
        <v>60016</v>
      </c>
      <c r="D16" s="255" t="s">
        <v>268</v>
      </c>
      <c r="E16" s="256" t="s">
        <v>265</v>
      </c>
      <c r="F16" s="257">
        <v>8086.46</v>
      </c>
      <c r="G16" s="258">
        <v>8086.46</v>
      </c>
      <c r="H16" s="259"/>
    </row>
    <row r="17" spans="1:8" ht="18" customHeight="1">
      <c r="A17" s="253">
        <v>4</v>
      </c>
      <c r="B17" s="253">
        <v>600</v>
      </c>
      <c r="C17" s="254">
        <v>60016</v>
      </c>
      <c r="D17" s="255" t="s">
        <v>269</v>
      </c>
      <c r="E17" s="256" t="s">
        <v>265</v>
      </c>
      <c r="F17" s="257">
        <v>10085.62</v>
      </c>
      <c r="G17" s="258">
        <v>10085.62</v>
      </c>
      <c r="H17" s="259"/>
    </row>
    <row r="18" spans="1:8" ht="21.75" customHeight="1">
      <c r="A18" s="253">
        <v>5</v>
      </c>
      <c r="B18" s="253">
        <v>600</v>
      </c>
      <c r="C18" s="254">
        <v>60016</v>
      </c>
      <c r="D18" s="255" t="s">
        <v>270</v>
      </c>
      <c r="E18" s="256" t="s">
        <v>271</v>
      </c>
      <c r="F18" s="257">
        <v>6671.33</v>
      </c>
      <c r="G18" s="258">
        <v>6671.33</v>
      </c>
      <c r="H18" s="259"/>
    </row>
    <row r="19" spans="1:8" ht="23.25">
      <c r="A19" s="253">
        <v>6</v>
      </c>
      <c r="B19" s="253">
        <v>600</v>
      </c>
      <c r="C19" s="254">
        <v>60016</v>
      </c>
      <c r="D19" s="255" t="s">
        <v>272</v>
      </c>
      <c r="E19" s="256" t="s">
        <v>273</v>
      </c>
      <c r="F19" s="257">
        <v>7075.66</v>
      </c>
      <c r="G19" s="258">
        <v>7075.66</v>
      </c>
      <c r="H19" s="259"/>
    </row>
    <row r="20" spans="1:8" ht="23.25">
      <c r="A20" s="253">
        <v>7</v>
      </c>
      <c r="B20" s="253">
        <v>600</v>
      </c>
      <c r="C20" s="254">
        <v>60016</v>
      </c>
      <c r="D20" s="260" t="s">
        <v>274</v>
      </c>
      <c r="E20" s="256" t="s">
        <v>275</v>
      </c>
      <c r="F20" s="257">
        <v>9995.77</v>
      </c>
      <c r="G20" s="258">
        <v>9995.77</v>
      </c>
      <c r="H20" s="259"/>
    </row>
    <row r="21" spans="1:8" ht="21.75" customHeight="1">
      <c r="A21" s="253">
        <v>8</v>
      </c>
      <c r="B21" s="253">
        <v>600</v>
      </c>
      <c r="C21" s="254">
        <v>60016</v>
      </c>
      <c r="D21" s="260" t="s">
        <v>276</v>
      </c>
      <c r="E21" s="256" t="s">
        <v>277</v>
      </c>
      <c r="F21" s="257">
        <v>8266.16</v>
      </c>
      <c r="G21" s="258">
        <v>8266.16</v>
      </c>
      <c r="H21" s="259"/>
    </row>
    <row r="22" spans="1:8" ht="18" customHeight="1">
      <c r="A22" s="253">
        <v>9</v>
      </c>
      <c r="B22" s="253">
        <v>600</v>
      </c>
      <c r="C22" s="254">
        <v>60016</v>
      </c>
      <c r="D22" s="255" t="s">
        <v>278</v>
      </c>
      <c r="E22" s="256" t="s">
        <v>271</v>
      </c>
      <c r="F22" s="257">
        <v>11410.9</v>
      </c>
      <c r="G22" s="258">
        <v>11410.9</v>
      </c>
      <c r="H22" s="259"/>
    </row>
    <row r="23" spans="1:8" ht="24.75" customHeight="1">
      <c r="A23" s="253">
        <v>10</v>
      </c>
      <c r="B23" s="253">
        <v>600</v>
      </c>
      <c r="C23" s="254">
        <v>60016</v>
      </c>
      <c r="D23" s="255" t="s">
        <v>279</v>
      </c>
      <c r="E23" s="256" t="s">
        <v>265</v>
      </c>
      <c r="F23" s="257">
        <v>7345.2</v>
      </c>
      <c r="G23" s="258">
        <v>7345.2</v>
      </c>
      <c r="H23" s="259"/>
    </row>
    <row r="24" spans="1:8" ht="23.25">
      <c r="A24" s="253">
        <v>11</v>
      </c>
      <c r="B24" s="253">
        <v>600</v>
      </c>
      <c r="C24" s="254">
        <v>60016</v>
      </c>
      <c r="D24" s="255" t="s">
        <v>280</v>
      </c>
      <c r="E24" s="256" t="s">
        <v>281</v>
      </c>
      <c r="F24" s="257">
        <v>8041.54</v>
      </c>
      <c r="G24" s="258">
        <v>8041.54</v>
      </c>
      <c r="H24" s="259"/>
    </row>
    <row r="25" spans="1:8" ht="28.5" customHeight="1">
      <c r="A25" s="253">
        <v>12</v>
      </c>
      <c r="B25" s="253">
        <v>600</v>
      </c>
      <c r="C25" s="254">
        <v>60016</v>
      </c>
      <c r="D25" s="255" t="s">
        <v>282</v>
      </c>
      <c r="E25" s="256" t="s">
        <v>265</v>
      </c>
      <c r="F25" s="257">
        <v>20665.41</v>
      </c>
      <c r="G25" s="258">
        <v>20665.41</v>
      </c>
      <c r="H25" s="259"/>
    </row>
    <row r="26" spans="1:8" ht="20.25" customHeight="1">
      <c r="A26" s="253">
        <v>13</v>
      </c>
      <c r="B26" s="253">
        <v>600</v>
      </c>
      <c r="C26" s="254">
        <v>60016</v>
      </c>
      <c r="D26" s="255" t="s">
        <v>283</v>
      </c>
      <c r="E26" s="256" t="s">
        <v>271</v>
      </c>
      <c r="F26" s="257">
        <v>8625.56</v>
      </c>
      <c r="G26" s="258">
        <v>8625.56</v>
      </c>
      <c r="H26" s="259"/>
    </row>
    <row r="27" spans="1:8" ht="19.5" customHeight="1">
      <c r="A27" s="253">
        <v>14</v>
      </c>
      <c r="B27" s="253">
        <v>600</v>
      </c>
      <c r="C27" s="254">
        <v>60016</v>
      </c>
      <c r="D27" s="255" t="s">
        <v>284</v>
      </c>
      <c r="E27" s="256" t="s">
        <v>285</v>
      </c>
      <c r="F27" s="261">
        <v>3929.23</v>
      </c>
      <c r="G27" s="261">
        <v>3929.23</v>
      </c>
      <c r="H27" s="262"/>
    </row>
    <row r="28" spans="1:8" ht="20.25" customHeight="1">
      <c r="A28" s="253"/>
      <c r="B28" s="253"/>
      <c r="C28" s="254"/>
      <c r="D28" s="255"/>
      <c r="E28" s="256"/>
      <c r="F28" s="261">
        <v>4000</v>
      </c>
      <c r="G28" s="261">
        <v>4000</v>
      </c>
      <c r="H28" s="263"/>
    </row>
    <row r="29" spans="1:8" ht="23.25">
      <c r="A29" s="253">
        <v>15</v>
      </c>
      <c r="B29" s="253">
        <v>600</v>
      </c>
      <c r="C29" s="254">
        <v>60016</v>
      </c>
      <c r="D29" s="255" t="s">
        <v>286</v>
      </c>
      <c r="E29" s="256" t="s">
        <v>287</v>
      </c>
      <c r="F29" s="257">
        <v>6918.42</v>
      </c>
      <c r="G29" s="258">
        <v>6918.42</v>
      </c>
      <c r="H29" s="259"/>
    </row>
    <row r="30" spans="1:8" ht="26.25" customHeight="1">
      <c r="A30" s="253">
        <v>16</v>
      </c>
      <c r="B30" s="253">
        <v>600</v>
      </c>
      <c r="C30" s="254">
        <v>60016</v>
      </c>
      <c r="D30" s="255" t="s">
        <v>288</v>
      </c>
      <c r="E30" s="256" t="s">
        <v>271</v>
      </c>
      <c r="F30" s="257">
        <v>13320.2</v>
      </c>
      <c r="G30" s="258">
        <v>13320.2</v>
      </c>
      <c r="H30" s="259"/>
    </row>
    <row r="31" spans="1:8" ht="25.5" customHeight="1">
      <c r="A31" s="253">
        <v>17</v>
      </c>
      <c r="B31" s="253">
        <v>600</v>
      </c>
      <c r="C31" s="254">
        <v>60016</v>
      </c>
      <c r="D31" s="255" t="s">
        <v>289</v>
      </c>
      <c r="E31" s="256" t="s">
        <v>265</v>
      </c>
      <c r="F31" s="257">
        <v>10916.73</v>
      </c>
      <c r="G31" s="258">
        <v>10916.73</v>
      </c>
      <c r="H31" s="259"/>
    </row>
    <row r="32" spans="1:8" ht="33" customHeight="1">
      <c r="A32" s="253">
        <v>18</v>
      </c>
      <c r="B32" s="253">
        <v>600</v>
      </c>
      <c r="C32" s="254">
        <v>60016</v>
      </c>
      <c r="D32" s="255" t="s">
        <v>290</v>
      </c>
      <c r="E32" s="256" t="s">
        <v>265</v>
      </c>
      <c r="F32" s="257">
        <v>11905.07</v>
      </c>
      <c r="G32" s="258">
        <v>11905.07</v>
      </c>
      <c r="H32" s="259"/>
    </row>
    <row r="33" spans="1:8" ht="34.5" customHeight="1">
      <c r="A33" s="253">
        <v>19</v>
      </c>
      <c r="B33" s="253">
        <v>600</v>
      </c>
      <c r="C33" s="254">
        <v>60016</v>
      </c>
      <c r="D33" s="255" t="s">
        <v>291</v>
      </c>
      <c r="E33" s="256" t="s">
        <v>292</v>
      </c>
      <c r="F33" s="257">
        <v>9052.35</v>
      </c>
      <c r="G33" s="258">
        <v>9052.35</v>
      </c>
      <c r="H33" s="259"/>
    </row>
    <row r="34" spans="1:8" ht="32.25" customHeight="1">
      <c r="A34" s="253">
        <v>20</v>
      </c>
      <c r="B34" s="253">
        <v>600</v>
      </c>
      <c r="C34" s="254">
        <v>60016</v>
      </c>
      <c r="D34" s="255" t="s">
        <v>293</v>
      </c>
      <c r="E34" s="264" t="s">
        <v>294</v>
      </c>
      <c r="F34" s="257">
        <v>8243.7</v>
      </c>
      <c r="G34" s="258">
        <v>8243.7</v>
      </c>
      <c r="H34" s="259"/>
    </row>
    <row r="35" spans="1:8" ht="33.75" customHeight="1">
      <c r="A35" s="253">
        <v>21</v>
      </c>
      <c r="B35" s="253">
        <v>600</v>
      </c>
      <c r="C35" s="254">
        <v>60016</v>
      </c>
      <c r="D35" s="255" t="s">
        <v>295</v>
      </c>
      <c r="E35" s="256" t="s">
        <v>296</v>
      </c>
      <c r="F35" s="257">
        <v>6693.8</v>
      </c>
      <c r="G35" s="258">
        <v>6693.8</v>
      </c>
      <c r="H35" s="259"/>
    </row>
    <row r="36" spans="1:8" ht="33" customHeight="1">
      <c r="A36" s="253">
        <v>22</v>
      </c>
      <c r="B36" s="253">
        <v>600</v>
      </c>
      <c r="C36" s="254">
        <v>60016</v>
      </c>
      <c r="D36" s="255" t="s">
        <v>297</v>
      </c>
      <c r="E36" s="256" t="s">
        <v>265</v>
      </c>
      <c r="F36" s="257">
        <v>7322.74</v>
      </c>
      <c r="G36" s="258">
        <v>7322.74</v>
      </c>
      <c r="H36" s="259"/>
    </row>
    <row r="37" spans="1:8" ht="28.5" customHeight="1">
      <c r="A37" s="253">
        <v>23</v>
      </c>
      <c r="B37" s="253">
        <v>600</v>
      </c>
      <c r="C37" s="254">
        <v>60016</v>
      </c>
      <c r="D37" s="255" t="s">
        <v>298</v>
      </c>
      <c r="E37" s="256" t="s">
        <v>265</v>
      </c>
      <c r="F37" s="257">
        <v>8872.65</v>
      </c>
      <c r="G37" s="258">
        <v>8872.65</v>
      </c>
      <c r="H37" s="259"/>
    </row>
    <row r="38" spans="1:8" ht="26.25" customHeight="1">
      <c r="A38" s="253">
        <v>24</v>
      </c>
      <c r="B38" s="253">
        <v>700</v>
      </c>
      <c r="C38" s="254">
        <v>70005</v>
      </c>
      <c r="D38" s="260" t="s">
        <v>299</v>
      </c>
      <c r="E38" s="265" t="s">
        <v>300</v>
      </c>
      <c r="F38" s="266">
        <v>3000</v>
      </c>
      <c r="G38" s="261"/>
      <c r="H38" s="259">
        <v>3000</v>
      </c>
    </row>
    <row r="39" spans="1:8" ht="25.5" customHeight="1">
      <c r="A39" s="253"/>
      <c r="B39" s="253"/>
      <c r="C39" s="254"/>
      <c r="D39" s="260"/>
      <c r="E39" s="265"/>
      <c r="F39" s="266">
        <v>6748.68</v>
      </c>
      <c r="G39" s="261"/>
      <c r="H39" s="259">
        <v>6748.68</v>
      </c>
    </row>
    <row r="40" spans="1:8" ht="29.25" customHeight="1">
      <c r="A40" s="253">
        <v>25</v>
      </c>
      <c r="B40" s="253">
        <v>600</v>
      </c>
      <c r="C40" s="254">
        <v>60016</v>
      </c>
      <c r="D40" s="260" t="s">
        <v>301</v>
      </c>
      <c r="E40" s="256" t="s">
        <v>302</v>
      </c>
      <c r="F40" s="257">
        <v>9613.91</v>
      </c>
      <c r="G40" s="258">
        <v>9613.91</v>
      </c>
      <c r="H40" s="259"/>
    </row>
    <row r="41" spans="1:8" ht="28.5" customHeight="1">
      <c r="A41" s="253">
        <v>26</v>
      </c>
      <c r="B41" s="253">
        <v>600</v>
      </c>
      <c r="C41" s="254">
        <v>60016</v>
      </c>
      <c r="D41" s="260" t="s">
        <v>303</v>
      </c>
      <c r="E41" s="256" t="s">
        <v>304</v>
      </c>
      <c r="F41" s="257">
        <v>8221.24</v>
      </c>
      <c r="G41" s="258">
        <v>8221.24</v>
      </c>
      <c r="H41" s="259"/>
    </row>
    <row r="42" spans="1:8" ht="36.75" customHeight="1">
      <c r="A42" s="253">
        <v>27</v>
      </c>
      <c r="B42" s="253">
        <v>900</v>
      </c>
      <c r="C42" s="254">
        <v>90015</v>
      </c>
      <c r="D42" s="260" t="s">
        <v>305</v>
      </c>
      <c r="E42" s="256" t="s">
        <v>306</v>
      </c>
      <c r="F42" s="266">
        <v>2000</v>
      </c>
      <c r="G42" s="261">
        <v>2000</v>
      </c>
      <c r="H42" s="259"/>
    </row>
    <row r="43" spans="1:8" ht="21" customHeight="1">
      <c r="A43" s="253"/>
      <c r="B43" s="253">
        <v>600</v>
      </c>
      <c r="C43" s="254">
        <v>60016</v>
      </c>
      <c r="D43" s="260"/>
      <c r="E43" s="256"/>
      <c r="F43" s="266">
        <v>7793.61</v>
      </c>
      <c r="G43" s="261">
        <v>7793.61</v>
      </c>
      <c r="H43" s="259"/>
    </row>
    <row r="44" spans="1:8" ht="42" customHeight="1">
      <c r="A44" s="253">
        <v>28</v>
      </c>
      <c r="B44" s="253">
        <v>600</v>
      </c>
      <c r="C44" s="254">
        <v>60016</v>
      </c>
      <c r="D44" s="255" t="s">
        <v>307</v>
      </c>
      <c r="E44" s="256" t="s">
        <v>308</v>
      </c>
      <c r="F44" s="257">
        <v>11118.89</v>
      </c>
      <c r="G44" s="258">
        <v>11118.89</v>
      </c>
      <c r="H44" s="259"/>
    </row>
    <row r="45" spans="1:8" ht="41.25" customHeight="1">
      <c r="A45" s="267">
        <v>29</v>
      </c>
      <c r="B45" s="267">
        <v>600</v>
      </c>
      <c r="C45" s="268">
        <v>60016</v>
      </c>
      <c r="D45" s="255" t="s">
        <v>309</v>
      </c>
      <c r="E45" s="256" t="s">
        <v>265</v>
      </c>
      <c r="F45" s="257">
        <v>5885.15</v>
      </c>
      <c r="G45" s="258">
        <v>5885.15</v>
      </c>
      <c r="H45" s="259"/>
    </row>
    <row r="46" spans="1:8" ht="38.25" customHeight="1">
      <c r="A46" s="253">
        <v>30</v>
      </c>
      <c r="B46" s="253">
        <v>600</v>
      </c>
      <c r="C46" s="253">
        <v>60016</v>
      </c>
      <c r="D46" s="269" t="s">
        <v>310</v>
      </c>
      <c r="E46" s="256" t="s">
        <v>271</v>
      </c>
      <c r="F46" s="257">
        <v>6783.64</v>
      </c>
      <c r="G46" s="258">
        <v>6783.64</v>
      </c>
      <c r="H46" s="259"/>
    </row>
    <row r="47" spans="1:8" ht="42" customHeight="1">
      <c r="A47" s="270">
        <v>31</v>
      </c>
      <c r="B47" s="270">
        <v>600</v>
      </c>
      <c r="C47" s="271">
        <v>60016</v>
      </c>
      <c r="D47" s="260" t="s">
        <v>311</v>
      </c>
      <c r="E47" s="256" t="s">
        <v>312</v>
      </c>
      <c r="F47" s="257">
        <v>9254.51</v>
      </c>
      <c r="G47" s="258">
        <v>9254.51</v>
      </c>
      <c r="H47" s="259"/>
    </row>
    <row r="48" spans="1:8" ht="36.75" customHeight="1">
      <c r="A48" s="253">
        <v>32</v>
      </c>
      <c r="B48" s="253">
        <v>600</v>
      </c>
      <c r="C48" s="254">
        <v>60016</v>
      </c>
      <c r="D48" s="260" t="s">
        <v>313</v>
      </c>
      <c r="E48" s="256" t="s">
        <v>271</v>
      </c>
      <c r="F48" s="257">
        <v>10422.55</v>
      </c>
      <c r="G48" s="258">
        <v>10422.55</v>
      </c>
      <c r="H48" s="259"/>
    </row>
    <row r="49" spans="1:8" ht="34.5" customHeight="1">
      <c r="A49" s="253">
        <v>33</v>
      </c>
      <c r="B49" s="253">
        <v>600</v>
      </c>
      <c r="C49" s="254">
        <v>60016</v>
      </c>
      <c r="D49" s="260" t="s">
        <v>314</v>
      </c>
      <c r="E49" s="256" t="s">
        <v>265</v>
      </c>
      <c r="F49" s="257">
        <v>9232.05</v>
      </c>
      <c r="G49" s="258">
        <v>9232.05</v>
      </c>
      <c r="H49" s="259"/>
    </row>
    <row r="50" spans="1:8" ht="42.75" customHeight="1">
      <c r="A50" s="253">
        <v>34</v>
      </c>
      <c r="B50" s="253">
        <v>600</v>
      </c>
      <c r="C50" s="254">
        <v>60016</v>
      </c>
      <c r="D50" s="260" t="s">
        <v>315</v>
      </c>
      <c r="E50" s="256" t="s">
        <v>265</v>
      </c>
      <c r="F50" s="257">
        <v>6446.71</v>
      </c>
      <c r="G50" s="258">
        <v>6446.71</v>
      </c>
      <c r="H50" s="259"/>
    </row>
    <row r="51" spans="1:8" ht="31.5" customHeight="1">
      <c r="A51" s="253">
        <v>35</v>
      </c>
      <c r="B51" s="253">
        <v>600</v>
      </c>
      <c r="C51" s="254">
        <v>60016</v>
      </c>
      <c r="D51" s="260" t="s">
        <v>316</v>
      </c>
      <c r="E51" s="256" t="s">
        <v>265</v>
      </c>
      <c r="F51" s="257">
        <v>8558.17</v>
      </c>
      <c r="G51" s="261">
        <v>8558.17</v>
      </c>
      <c r="H51" s="259"/>
    </row>
    <row r="52" spans="1:8" ht="28.5" customHeight="1">
      <c r="A52" s="272">
        <v>36</v>
      </c>
      <c r="B52" s="253">
        <v>600</v>
      </c>
      <c r="C52" s="253">
        <v>60016</v>
      </c>
      <c r="D52" s="255" t="s">
        <v>317</v>
      </c>
      <c r="E52" s="256" t="s">
        <v>271</v>
      </c>
      <c r="F52" s="258">
        <v>8423.4</v>
      </c>
      <c r="G52" s="258">
        <v>8423.4</v>
      </c>
      <c r="H52" s="273"/>
    </row>
    <row r="53" spans="1:8" ht="23.25">
      <c r="A53" s="253">
        <v>37</v>
      </c>
      <c r="B53" s="253">
        <v>600</v>
      </c>
      <c r="C53" s="254">
        <v>60016</v>
      </c>
      <c r="D53" s="260" t="s">
        <v>318</v>
      </c>
      <c r="E53" s="256" t="s">
        <v>319</v>
      </c>
      <c r="F53" s="257">
        <v>6334.4</v>
      </c>
      <c r="G53" s="258">
        <v>6334.4</v>
      </c>
      <c r="H53" s="259"/>
    </row>
    <row r="54" spans="1:8" ht="23.25">
      <c r="A54" s="253">
        <v>38</v>
      </c>
      <c r="B54" s="253">
        <v>600</v>
      </c>
      <c r="C54" s="254">
        <v>60016</v>
      </c>
      <c r="D54" s="260" t="s">
        <v>320</v>
      </c>
      <c r="E54" s="264" t="s">
        <v>321</v>
      </c>
      <c r="F54" s="257">
        <v>9950.84</v>
      </c>
      <c r="G54" s="258">
        <v>9950.84</v>
      </c>
      <c r="H54" s="259"/>
    </row>
    <row r="55" spans="1:8" ht="35.25" customHeight="1">
      <c r="A55" s="253">
        <v>39</v>
      </c>
      <c r="B55" s="253">
        <v>700</v>
      </c>
      <c r="C55" s="254">
        <v>70005</v>
      </c>
      <c r="D55" s="255" t="s">
        <v>322</v>
      </c>
      <c r="E55" s="256" t="s">
        <v>323</v>
      </c>
      <c r="F55" s="257">
        <v>10220.39</v>
      </c>
      <c r="G55" s="258"/>
      <c r="H55" s="259">
        <v>10220.39</v>
      </c>
    </row>
    <row r="56" spans="1:8" ht="33.75" customHeight="1">
      <c r="A56" s="253">
        <v>40</v>
      </c>
      <c r="B56" s="253">
        <v>700</v>
      </c>
      <c r="C56" s="254">
        <v>70005</v>
      </c>
      <c r="D56" s="260" t="s">
        <v>324</v>
      </c>
      <c r="E56" s="256" t="s">
        <v>325</v>
      </c>
      <c r="F56" s="257">
        <v>9434.21</v>
      </c>
      <c r="G56" s="258">
        <v>9434.21</v>
      </c>
      <c r="H56" s="259"/>
    </row>
    <row r="57" spans="1:8" ht="14.25" customHeight="1">
      <c r="A57" s="253">
        <v>41</v>
      </c>
      <c r="B57" s="253">
        <v>700</v>
      </c>
      <c r="C57" s="254">
        <v>70005</v>
      </c>
      <c r="D57" s="260" t="s">
        <v>326</v>
      </c>
      <c r="E57" s="256" t="s">
        <v>327</v>
      </c>
      <c r="F57" s="266">
        <v>2000</v>
      </c>
      <c r="G57" s="261">
        <v>2000</v>
      </c>
      <c r="H57" s="259"/>
    </row>
    <row r="58" spans="1:8" ht="12.75" customHeight="1">
      <c r="A58" s="253"/>
      <c r="B58" s="253"/>
      <c r="C58" s="254"/>
      <c r="D58" s="260"/>
      <c r="E58" s="256"/>
      <c r="F58" s="266">
        <v>5547.37</v>
      </c>
      <c r="G58" s="261">
        <v>5547.37</v>
      </c>
      <c r="H58" s="259"/>
    </row>
    <row r="59" spans="1:8" ht="23.25">
      <c r="A59" s="253">
        <v>42</v>
      </c>
      <c r="B59" s="253">
        <v>700</v>
      </c>
      <c r="C59" s="254">
        <v>70005</v>
      </c>
      <c r="D59" s="260" t="s">
        <v>328</v>
      </c>
      <c r="E59" s="256" t="s">
        <v>329</v>
      </c>
      <c r="F59" s="257">
        <v>10737.03</v>
      </c>
      <c r="G59" s="258">
        <v>10737.03</v>
      </c>
      <c r="H59" s="259"/>
    </row>
    <row r="60" spans="1:8" ht="21.75" customHeight="1">
      <c r="A60" s="253">
        <v>43</v>
      </c>
      <c r="B60" s="253">
        <v>600</v>
      </c>
      <c r="C60" s="254">
        <v>60016</v>
      </c>
      <c r="D60" s="260" t="s">
        <v>330</v>
      </c>
      <c r="E60" s="256" t="s">
        <v>331</v>
      </c>
      <c r="F60" s="266">
        <v>5500</v>
      </c>
      <c r="G60" s="261">
        <v>5500</v>
      </c>
      <c r="H60" s="259"/>
    </row>
    <row r="61" spans="1:8" ht="19.5" customHeight="1">
      <c r="A61" s="253"/>
      <c r="B61" s="253">
        <v>926</v>
      </c>
      <c r="C61" s="254">
        <v>92605</v>
      </c>
      <c r="D61" s="260"/>
      <c r="E61" s="256"/>
      <c r="F61" s="266">
        <v>1687.97</v>
      </c>
      <c r="G61" s="261">
        <v>1687.97</v>
      </c>
      <c r="H61" s="259"/>
    </row>
    <row r="62" spans="1:8" ht="23.25">
      <c r="A62" s="253">
        <v>44</v>
      </c>
      <c r="B62" s="253">
        <v>700</v>
      </c>
      <c r="C62" s="254">
        <v>70005</v>
      </c>
      <c r="D62" s="255" t="s">
        <v>332</v>
      </c>
      <c r="E62" s="256" t="s">
        <v>333</v>
      </c>
      <c r="F62" s="257">
        <v>15611.37</v>
      </c>
      <c r="G62" s="258"/>
      <c r="H62" s="259">
        <v>15611.37</v>
      </c>
    </row>
    <row r="63" spans="1:8" ht="22.5" customHeight="1">
      <c r="A63" s="272">
        <v>45</v>
      </c>
      <c r="B63" s="253">
        <v>600</v>
      </c>
      <c r="C63" s="253">
        <v>60016</v>
      </c>
      <c r="D63" s="274" t="s">
        <v>334</v>
      </c>
      <c r="E63" s="275" t="s">
        <v>265</v>
      </c>
      <c r="F63" s="258">
        <v>10512.4</v>
      </c>
      <c r="G63" s="258">
        <v>10512.4</v>
      </c>
      <c r="H63" s="259"/>
    </row>
    <row r="64" spans="1:8" ht="12.75" customHeight="1">
      <c r="A64" s="272">
        <v>46</v>
      </c>
      <c r="B64" s="253">
        <v>600</v>
      </c>
      <c r="C64" s="253">
        <v>60016</v>
      </c>
      <c r="D64" s="255" t="s">
        <v>335</v>
      </c>
      <c r="E64" s="256" t="s">
        <v>265</v>
      </c>
      <c r="F64" s="258">
        <v>7008.27</v>
      </c>
      <c r="G64" s="258">
        <v>7008.27</v>
      </c>
      <c r="H64" s="259"/>
    </row>
    <row r="65" spans="1:8" ht="12.75">
      <c r="A65" s="272"/>
      <c r="B65" s="253"/>
      <c r="C65" s="253"/>
      <c r="D65" s="255"/>
      <c r="E65" s="256"/>
      <c r="F65" s="258"/>
      <c r="G65" s="258"/>
      <c r="H65" s="259"/>
    </row>
    <row r="66" spans="1:8" ht="23.25" customHeight="1">
      <c r="A66" s="272">
        <v>47</v>
      </c>
      <c r="B66" s="253">
        <v>600</v>
      </c>
      <c r="C66" s="254">
        <v>60016</v>
      </c>
      <c r="D66" s="274" t="s">
        <v>336</v>
      </c>
      <c r="E66" s="256" t="s">
        <v>337</v>
      </c>
      <c r="F66" s="257">
        <v>4000</v>
      </c>
      <c r="G66" s="258">
        <v>4000</v>
      </c>
      <c r="H66" s="276"/>
    </row>
    <row r="67" spans="1:8" ht="21" customHeight="1">
      <c r="A67" s="272"/>
      <c r="B67" s="253"/>
      <c r="C67" s="254"/>
      <c r="D67" s="274"/>
      <c r="E67" s="256"/>
      <c r="F67" s="257">
        <v>6287.78</v>
      </c>
      <c r="G67" s="277">
        <v>6287.78</v>
      </c>
      <c r="H67" s="259"/>
    </row>
    <row r="68" spans="1:8" ht="22.5" customHeight="1">
      <c r="A68" s="253">
        <v>48</v>
      </c>
      <c r="B68" s="253">
        <v>600</v>
      </c>
      <c r="C68" s="254">
        <v>60016</v>
      </c>
      <c r="D68" s="260" t="s">
        <v>338</v>
      </c>
      <c r="E68" s="256" t="s">
        <v>265</v>
      </c>
      <c r="F68" s="257">
        <v>11410.9</v>
      </c>
      <c r="G68" s="258">
        <v>11410.9</v>
      </c>
      <c r="H68" s="259"/>
    </row>
    <row r="69" spans="1:8" ht="18.75" customHeight="1">
      <c r="A69" s="272">
        <v>49</v>
      </c>
      <c r="B69" s="253">
        <v>700</v>
      </c>
      <c r="C69" s="254">
        <v>70005</v>
      </c>
      <c r="D69" s="274" t="s">
        <v>339</v>
      </c>
      <c r="E69" s="256" t="s">
        <v>340</v>
      </c>
      <c r="F69" s="257">
        <v>5000</v>
      </c>
      <c r="G69" s="278">
        <v>5000</v>
      </c>
      <c r="H69" s="259"/>
    </row>
    <row r="70" spans="1:8" ht="16.5" customHeight="1">
      <c r="A70" s="272"/>
      <c r="B70" s="253">
        <v>600</v>
      </c>
      <c r="C70" s="254">
        <v>60016</v>
      </c>
      <c r="D70" s="274"/>
      <c r="E70" s="256"/>
      <c r="F70" s="257">
        <v>5737.03</v>
      </c>
      <c r="G70" s="278">
        <v>5737.03</v>
      </c>
      <c r="H70" s="259"/>
    </row>
    <row r="71" spans="1:8" ht="12.75">
      <c r="A71" s="253">
        <v>50</v>
      </c>
      <c r="B71" s="253">
        <v>600</v>
      </c>
      <c r="C71" s="254">
        <v>60016</v>
      </c>
      <c r="D71" s="260" t="s">
        <v>341</v>
      </c>
      <c r="E71" s="256" t="s">
        <v>271</v>
      </c>
      <c r="F71" s="257">
        <v>7098.12</v>
      </c>
      <c r="G71" s="258">
        <v>7098.12</v>
      </c>
      <c r="H71" s="259"/>
    </row>
    <row r="72" spans="1:8" ht="12.75">
      <c r="A72" s="267">
        <v>51</v>
      </c>
      <c r="B72" s="267">
        <v>600</v>
      </c>
      <c r="C72" s="268">
        <v>60016</v>
      </c>
      <c r="D72" s="279" t="s">
        <v>342</v>
      </c>
      <c r="E72" s="280" t="s">
        <v>265</v>
      </c>
      <c r="F72" s="281">
        <v>12534.02</v>
      </c>
      <c r="G72" s="282">
        <v>12534.02</v>
      </c>
      <c r="H72" s="259"/>
    </row>
    <row r="73" spans="1:8" ht="27" customHeight="1">
      <c r="A73" s="272">
        <v>52</v>
      </c>
      <c r="B73" s="253">
        <v>600</v>
      </c>
      <c r="C73" s="253">
        <v>60016</v>
      </c>
      <c r="D73" s="274" t="s">
        <v>343</v>
      </c>
      <c r="E73" s="256" t="s">
        <v>344</v>
      </c>
      <c r="F73" s="258">
        <v>12197.08</v>
      </c>
      <c r="G73" s="258"/>
      <c r="H73" s="263">
        <v>12197.08</v>
      </c>
    </row>
    <row r="74" spans="1:8" ht="15" customHeight="1">
      <c r="A74" s="283">
        <v>53</v>
      </c>
      <c r="B74" s="270">
        <v>600</v>
      </c>
      <c r="C74" s="270">
        <v>60016</v>
      </c>
      <c r="D74" s="284" t="s">
        <v>345</v>
      </c>
      <c r="E74" s="285" t="s">
        <v>346</v>
      </c>
      <c r="F74" s="286">
        <v>14128.85</v>
      </c>
      <c r="G74" s="286">
        <v>14128.85</v>
      </c>
      <c r="H74" s="263"/>
    </row>
    <row r="75" spans="1:8" ht="15" customHeight="1">
      <c r="A75" s="283">
        <v>54</v>
      </c>
      <c r="B75" s="270">
        <v>921</v>
      </c>
      <c r="C75" s="270">
        <v>92109</v>
      </c>
      <c r="D75" s="284" t="s">
        <v>347</v>
      </c>
      <c r="E75" s="285" t="s">
        <v>348</v>
      </c>
      <c r="F75" s="287">
        <v>12915.88</v>
      </c>
      <c r="G75" s="286">
        <v>12915.88</v>
      </c>
      <c r="H75" s="263"/>
    </row>
    <row r="76" spans="1:8" ht="12.75">
      <c r="A76" s="288" t="s">
        <v>6</v>
      </c>
      <c r="B76" s="288"/>
      <c r="C76" s="288"/>
      <c r="D76" s="288"/>
      <c r="E76" s="289"/>
      <c r="F76" s="290">
        <f>SUM(F14:F75)</f>
        <v>514007.12000000017</v>
      </c>
      <c r="G76" s="290">
        <f>SUM(G14:G75)</f>
        <v>466229.60000000015</v>
      </c>
      <c r="H76" s="291">
        <f>SUM(H14:H75)</f>
        <v>47777.520000000004</v>
      </c>
    </row>
    <row r="77" spans="1:7" ht="13.5">
      <c r="A77" s="292" t="s">
        <v>349</v>
      </c>
      <c r="B77" s="293"/>
      <c r="C77" s="293"/>
      <c r="D77" s="241"/>
      <c r="E77" s="294"/>
      <c r="F77" s="295"/>
      <c r="G77" s="295"/>
    </row>
    <row r="78" spans="1:7" ht="13.5">
      <c r="A78" s="292" t="s">
        <v>350</v>
      </c>
      <c r="B78" s="293"/>
      <c r="C78" s="293"/>
      <c r="D78" s="296"/>
      <c r="E78" s="294"/>
      <c r="F78" s="295"/>
      <c r="G78" s="297"/>
    </row>
    <row r="79" spans="1:7" ht="13.5">
      <c r="A79" s="292" t="s">
        <v>351</v>
      </c>
      <c r="B79" s="293"/>
      <c r="C79" s="293"/>
      <c r="D79" s="296"/>
      <c r="E79" s="294"/>
      <c r="F79" s="295"/>
      <c r="G79" s="297"/>
    </row>
    <row r="80" spans="1:7" ht="13.5">
      <c r="A80" s="292" t="s">
        <v>352</v>
      </c>
      <c r="B80" s="293"/>
      <c r="C80" s="293"/>
      <c r="D80" s="298"/>
      <c r="E80" s="294"/>
      <c r="F80" s="295"/>
      <c r="G80" s="299"/>
    </row>
    <row r="81" spans="1:7" ht="13.5">
      <c r="A81" s="300" t="s">
        <v>353</v>
      </c>
      <c r="B81" s="300"/>
      <c r="C81" s="300"/>
      <c r="D81" s="296"/>
      <c r="G81" s="297"/>
    </row>
    <row r="82" spans="1:7" ht="13.5">
      <c r="A82" s="300" t="s">
        <v>354</v>
      </c>
      <c r="B82" s="300"/>
      <c r="C82" s="300"/>
      <c r="D82" s="296"/>
      <c r="G82" s="297"/>
    </row>
    <row r="83" spans="1:4" ht="13.5">
      <c r="A83" s="292" t="s">
        <v>355</v>
      </c>
      <c r="B83" s="292"/>
      <c r="C83" s="292"/>
      <c r="D83" s="292"/>
    </row>
    <row r="84" spans="1:4" ht="13.5">
      <c r="A84" s="292" t="s">
        <v>356</v>
      </c>
      <c r="B84" s="292"/>
      <c r="C84" s="292"/>
      <c r="D84" s="296"/>
    </row>
    <row r="85" spans="1:5" ht="13.5">
      <c r="A85" s="292" t="s">
        <v>357</v>
      </c>
      <c r="B85" s="292"/>
      <c r="C85" s="292"/>
      <c r="D85" s="296"/>
      <c r="E85" s="301"/>
    </row>
    <row r="86" spans="1:5" ht="24.75" customHeight="1">
      <c r="A86" s="294"/>
      <c r="B86" s="294"/>
      <c r="C86" s="294"/>
      <c r="D86" s="297"/>
      <c r="E86" s="301"/>
    </row>
    <row r="87" spans="1:256" ht="12.75">
      <c r="A87"/>
      <c r="B87"/>
      <c r="C87"/>
      <c r="D87"/>
      <c r="E87" s="302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4" ht="13.5">
      <c r="A88" s="294"/>
      <c r="B88" s="294"/>
      <c r="C88" s="294"/>
      <c r="D88" s="299"/>
    </row>
    <row r="89" ht="13.5">
      <c r="D89" s="303"/>
    </row>
  </sheetData>
  <mergeCells count="47">
    <mergeCell ref="F3:H3"/>
    <mergeCell ref="A4:H4"/>
    <mergeCell ref="A7:A12"/>
    <mergeCell ref="B7:B12"/>
    <mergeCell ref="C7:C12"/>
    <mergeCell ref="D7:D12"/>
    <mergeCell ref="E7:E12"/>
    <mergeCell ref="F7:H8"/>
    <mergeCell ref="G9:H10"/>
    <mergeCell ref="A27:A28"/>
    <mergeCell ref="B27:B28"/>
    <mergeCell ref="C27:C28"/>
    <mergeCell ref="D27:D28"/>
    <mergeCell ref="E27:E28"/>
    <mergeCell ref="A38:A39"/>
    <mergeCell ref="B38:B39"/>
    <mergeCell ref="C38:C39"/>
    <mergeCell ref="D38:D39"/>
    <mergeCell ref="E38:E39"/>
    <mergeCell ref="A42:A43"/>
    <mergeCell ref="D42:D43"/>
    <mergeCell ref="E42:E43"/>
    <mergeCell ref="A57:A58"/>
    <mergeCell ref="B57:B58"/>
    <mergeCell ref="C57:C58"/>
    <mergeCell ref="D57:D58"/>
    <mergeCell ref="E57:E58"/>
    <mergeCell ref="A60:A61"/>
    <mergeCell ref="D60:D61"/>
    <mergeCell ref="E60:E61"/>
    <mergeCell ref="A64:A65"/>
    <mergeCell ref="B64:B65"/>
    <mergeCell ref="C64:C65"/>
    <mergeCell ref="D64:D65"/>
    <mergeCell ref="E64:E65"/>
    <mergeCell ref="F64:F65"/>
    <mergeCell ref="G64:G65"/>
    <mergeCell ref="H64:H65"/>
    <mergeCell ref="A66:A67"/>
    <mergeCell ref="B66:B67"/>
    <mergeCell ref="C66:C67"/>
    <mergeCell ref="D66:D67"/>
    <mergeCell ref="E66:E67"/>
    <mergeCell ref="A69:A70"/>
    <mergeCell ref="D69:D70"/>
    <mergeCell ref="E69:E70"/>
    <mergeCell ref="A76:D76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2"/>
  <sheetViews>
    <sheetView zoomScale="81" zoomScaleNormal="81" workbookViewId="0" topLeftCell="A52">
      <selection activeCell="A5" sqref="A5"/>
    </sheetView>
  </sheetViews>
  <sheetFormatPr defaultColWidth="12.57421875" defaultRowHeight="12.75"/>
  <cols>
    <col min="1" max="1" width="5.00390625" style="304" customWidth="1"/>
    <col min="2" max="2" width="6.28125" style="304" customWidth="1"/>
    <col min="3" max="3" width="7.00390625" style="304" customWidth="1"/>
    <col min="4" max="4" width="31.421875" style="304" customWidth="1"/>
    <col min="5" max="5" width="14.00390625" style="304" customWidth="1"/>
    <col min="6" max="6" width="12.8515625" style="304" customWidth="1"/>
    <col min="7" max="7" width="12.57421875" style="304" customWidth="1"/>
    <col min="8" max="8" width="13.57421875" style="304" customWidth="1"/>
    <col min="9" max="9" width="14.8515625" style="304" customWidth="1"/>
    <col min="10" max="10" width="11.7109375" style="304" customWidth="1"/>
    <col min="11" max="11" width="9.00390625" style="304" customWidth="1"/>
    <col min="12" max="16384" width="11.57421875" style="304" customWidth="1"/>
  </cols>
  <sheetData>
    <row r="1" spans="1:12" ht="12.75">
      <c r="A1" s="305"/>
      <c r="B1" s="305"/>
      <c r="C1" s="305"/>
      <c r="D1" s="305"/>
      <c r="E1" s="305"/>
      <c r="F1" s="305"/>
      <c r="G1" s="305" t="s">
        <v>358</v>
      </c>
      <c r="H1" s="305"/>
      <c r="I1" s="305"/>
      <c r="K1"/>
      <c r="L1"/>
    </row>
    <row r="2" spans="1:12" ht="12.75">
      <c r="A2" s="305"/>
      <c r="B2" s="305"/>
      <c r="C2" s="305"/>
      <c r="D2" s="305"/>
      <c r="E2" s="305"/>
      <c r="F2" s="305"/>
      <c r="G2" s="305" t="s">
        <v>216</v>
      </c>
      <c r="H2" s="305"/>
      <c r="I2" s="305"/>
      <c r="K2"/>
      <c r="L2"/>
    </row>
    <row r="3" spans="1:11" ht="12.75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305"/>
    </row>
    <row r="4" spans="1:11" ht="17.25" customHeight="1">
      <c r="A4" s="306" t="s">
        <v>359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1:11" ht="9" customHeight="1">
      <c r="A5" s="307"/>
      <c r="B5" s="307"/>
      <c r="C5" s="307"/>
      <c r="D5" s="307"/>
      <c r="E5" s="307"/>
      <c r="F5" s="307"/>
      <c r="G5" s="307"/>
      <c r="H5" s="307"/>
      <c r="I5" s="307"/>
      <c r="J5" s="307"/>
      <c r="K5" s="308"/>
    </row>
    <row r="6" spans="1:11" ht="12.75" customHeight="1">
      <c r="A6" s="309" t="s">
        <v>170</v>
      </c>
      <c r="B6" s="309" t="s">
        <v>3</v>
      </c>
      <c r="C6" s="309" t="s">
        <v>360</v>
      </c>
      <c r="D6" s="310" t="s">
        <v>361</v>
      </c>
      <c r="E6" s="311" t="s">
        <v>362</v>
      </c>
      <c r="F6" s="311" t="s">
        <v>260</v>
      </c>
      <c r="G6" s="311"/>
      <c r="H6" s="311"/>
      <c r="I6" s="311"/>
      <c r="J6" s="311"/>
      <c r="K6" s="312" t="s">
        <v>363</v>
      </c>
    </row>
    <row r="7" spans="1:11" ht="12.75" customHeight="1">
      <c r="A7" s="309"/>
      <c r="B7" s="309"/>
      <c r="C7" s="309"/>
      <c r="D7" s="310"/>
      <c r="E7" s="311"/>
      <c r="F7" s="311" t="s">
        <v>364</v>
      </c>
      <c r="G7" s="311" t="s">
        <v>365</v>
      </c>
      <c r="H7" s="311"/>
      <c r="I7" s="311"/>
      <c r="J7" s="311"/>
      <c r="K7" s="312"/>
    </row>
    <row r="8" spans="1:11" ht="12.75" customHeight="1">
      <c r="A8" s="309"/>
      <c r="B8" s="309"/>
      <c r="C8" s="309"/>
      <c r="D8" s="310"/>
      <c r="E8" s="311"/>
      <c r="F8" s="311"/>
      <c r="G8" s="311" t="s">
        <v>366</v>
      </c>
      <c r="H8" s="311" t="s">
        <v>367</v>
      </c>
      <c r="I8" s="311" t="s">
        <v>368</v>
      </c>
      <c r="J8" s="312" t="s">
        <v>369</v>
      </c>
      <c r="K8" s="312"/>
    </row>
    <row r="9" spans="1:11" ht="12.75">
      <c r="A9" s="309"/>
      <c r="B9" s="309"/>
      <c r="C9" s="309"/>
      <c r="D9" s="310"/>
      <c r="E9" s="311"/>
      <c r="F9" s="311"/>
      <c r="G9" s="311"/>
      <c r="H9" s="311"/>
      <c r="I9" s="311"/>
      <c r="J9" s="312"/>
      <c r="K9" s="312"/>
    </row>
    <row r="10" spans="1:11" ht="51.75" customHeight="1">
      <c r="A10" s="309"/>
      <c r="B10" s="309"/>
      <c r="C10" s="309"/>
      <c r="D10" s="310"/>
      <c r="E10" s="311"/>
      <c r="F10" s="311"/>
      <c r="G10" s="311"/>
      <c r="H10" s="311"/>
      <c r="I10" s="311"/>
      <c r="J10" s="312"/>
      <c r="K10" s="312"/>
    </row>
    <row r="11" spans="1:11" ht="12.75">
      <c r="A11" s="313">
        <v>1</v>
      </c>
      <c r="B11" s="313">
        <v>2</v>
      </c>
      <c r="C11" s="313">
        <v>3</v>
      </c>
      <c r="D11" s="313">
        <v>4</v>
      </c>
      <c r="E11" s="313">
        <v>5</v>
      </c>
      <c r="F11" s="313">
        <v>6</v>
      </c>
      <c r="G11" s="313">
        <v>7</v>
      </c>
      <c r="H11" s="313">
        <v>8</v>
      </c>
      <c r="I11" s="313">
        <v>9</v>
      </c>
      <c r="J11" s="313">
        <v>10</v>
      </c>
      <c r="K11" s="313">
        <v>11</v>
      </c>
    </row>
    <row r="12" spans="1:11" ht="97.5" customHeight="1">
      <c r="A12" s="314">
        <v>1</v>
      </c>
      <c r="B12" s="314" t="s">
        <v>13</v>
      </c>
      <c r="C12" s="314" t="s">
        <v>74</v>
      </c>
      <c r="D12" s="315" t="s">
        <v>370</v>
      </c>
      <c r="E12" s="316">
        <v>4230836.04</v>
      </c>
      <c r="F12" s="316">
        <v>3180836.04</v>
      </c>
      <c r="G12" s="316"/>
      <c r="H12" s="316">
        <v>862425.54</v>
      </c>
      <c r="I12" s="317" t="s">
        <v>371</v>
      </c>
      <c r="J12" s="318">
        <v>2190910.5</v>
      </c>
      <c r="K12" s="316"/>
    </row>
    <row r="13" spans="1:11" ht="45" customHeight="1">
      <c r="A13" s="319">
        <v>2</v>
      </c>
      <c r="B13" s="319" t="s">
        <v>13</v>
      </c>
      <c r="C13" s="319" t="s">
        <v>70</v>
      </c>
      <c r="D13" s="320" t="s">
        <v>372</v>
      </c>
      <c r="E13" s="321">
        <v>100000</v>
      </c>
      <c r="F13" s="321">
        <v>100000</v>
      </c>
      <c r="G13" s="321">
        <v>100000</v>
      </c>
      <c r="H13" s="321"/>
      <c r="I13" s="317" t="s">
        <v>373</v>
      </c>
      <c r="J13" s="322"/>
      <c r="K13" s="322"/>
    </row>
    <row r="14" spans="1:11" ht="27" customHeight="1">
      <c r="A14" s="319">
        <v>3</v>
      </c>
      <c r="B14" s="319" t="s">
        <v>13</v>
      </c>
      <c r="C14" s="319" t="s">
        <v>70</v>
      </c>
      <c r="D14" s="320" t="s">
        <v>374</v>
      </c>
      <c r="E14" s="321">
        <v>60000</v>
      </c>
      <c r="F14" s="321">
        <v>60000</v>
      </c>
      <c r="G14" s="321">
        <v>60000</v>
      </c>
      <c r="H14" s="321"/>
      <c r="I14" s="317"/>
      <c r="J14" s="322"/>
      <c r="K14" s="322"/>
    </row>
    <row r="15" spans="1:11" ht="44.25" customHeight="1">
      <c r="A15" s="319">
        <v>4</v>
      </c>
      <c r="B15" s="319" t="s">
        <v>13</v>
      </c>
      <c r="C15" s="319" t="s">
        <v>70</v>
      </c>
      <c r="D15" s="320" t="s">
        <v>375</v>
      </c>
      <c r="E15" s="321">
        <v>1625000</v>
      </c>
      <c r="F15" s="321">
        <v>1625000</v>
      </c>
      <c r="G15" s="321">
        <v>75000</v>
      </c>
      <c r="H15" s="323">
        <v>1400000</v>
      </c>
      <c r="I15" s="317" t="s">
        <v>376</v>
      </c>
      <c r="J15" s="322"/>
      <c r="K15" s="322"/>
    </row>
    <row r="16" spans="1:11" ht="36" customHeight="1">
      <c r="A16" s="319">
        <v>5</v>
      </c>
      <c r="B16" s="319" t="s">
        <v>13</v>
      </c>
      <c r="C16" s="319" t="s">
        <v>70</v>
      </c>
      <c r="D16" s="320" t="s">
        <v>377</v>
      </c>
      <c r="E16" s="321">
        <v>30000</v>
      </c>
      <c r="F16" s="321">
        <v>30000</v>
      </c>
      <c r="G16" s="321">
        <v>30000</v>
      </c>
      <c r="H16" s="321"/>
      <c r="I16" s="324" t="s">
        <v>378</v>
      </c>
      <c r="J16" s="322"/>
      <c r="K16" s="322"/>
    </row>
    <row r="17" spans="1:11" ht="40.5" customHeight="1">
      <c r="A17" s="325" t="s">
        <v>379</v>
      </c>
      <c r="B17" s="325"/>
      <c r="C17" s="325"/>
      <c r="D17" s="326"/>
      <c r="E17" s="327">
        <f>SUM(E12:E16)</f>
        <v>6045836.04</v>
      </c>
      <c r="F17" s="327">
        <f>SUM(F12:F16)</f>
        <v>4995836.04</v>
      </c>
      <c r="G17" s="327">
        <f>SUM(G12:G16)</f>
        <v>265000</v>
      </c>
      <c r="H17" s="327">
        <f>SUM(H12:H16)</f>
        <v>2262425.54</v>
      </c>
      <c r="I17" s="328" t="s">
        <v>380</v>
      </c>
      <c r="J17" s="329">
        <f>SUM(J12:J16)</f>
        <v>2190910.5</v>
      </c>
      <c r="K17" s="330"/>
    </row>
    <row r="18" spans="1:11" ht="39" customHeight="1">
      <c r="A18" s="319">
        <v>6</v>
      </c>
      <c r="B18" s="319">
        <v>400</v>
      </c>
      <c r="C18" s="319">
        <v>40002</v>
      </c>
      <c r="D18" s="320" t="s">
        <v>381</v>
      </c>
      <c r="E18" s="321">
        <v>40000</v>
      </c>
      <c r="F18" s="321">
        <v>40000</v>
      </c>
      <c r="G18" s="321">
        <v>40000</v>
      </c>
      <c r="H18" s="321"/>
      <c r="I18" s="324" t="s">
        <v>378</v>
      </c>
      <c r="J18" s="331"/>
      <c r="K18" s="331"/>
    </row>
    <row r="19" spans="1:11" ht="34.5" customHeight="1">
      <c r="A19" s="332">
        <v>7</v>
      </c>
      <c r="B19" s="333">
        <v>400</v>
      </c>
      <c r="C19" s="333">
        <v>40002</v>
      </c>
      <c r="D19" s="334" t="s">
        <v>382</v>
      </c>
      <c r="E19" s="335">
        <v>300000</v>
      </c>
      <c r="F19" s="335">
        <v>300000</v>
      </c>
      <c r="G19" s="335">
        <v>50000</v>
      </c>
      <c r="H19" s="335">
        <v>250000</v>
      </c>
      <c r="I19" s="336" t="s">
        <v>378</v>
      </c>
      <c r="J19" s="331"/>
      <c r="K19" s="331"/>
    </row>
    <row r="20" spans="1:11" ht="39.75" customHeight="1">
      <c r="A20" s="332">
        <v>8</v>
      </c>
      <c r="B20" s="333">
        <v>400</v>
      </c>
      <c r="C20" s="333">
        <v>40002</v>
      </c>
      <c r="D20" s="334" t="s">
        <v>383</v>
      </c>
      <c r="E20" s="335">
        <v>100000</v>
      </c>
      <c r="F20" s="335">
        <v>100000</v>
      </c>
      <c r="G20" s="335">
        <v>100000</v>
      </c>
      <c r="H20" s="335"/>
      <c r="I20" s="337" t="s">
        <v>378</v>
      </c>
      <c r="J20" s="331"/>
      <c r="K20" s="331"/>
    </row>
    <row r="21" spans="1:11" ht="36.75" customHeight="1">
      <c r="A21" s="332">
        <v>9</v>
      </c>
      <c r="B21" s="333">
        <v>400</v>
      </c>
      <c r="C21" s="333">
        <v>40002</v>
      </c>
      <c r="D21" s="334" t="s">
        <v>384</v>
      </c>
      <c r="E21" s="335">
        <v>20000</v>
      </c>
      <c r="F21" s="335">
        <v>20000</v>
      </c>
      <c r="G21" s="335">
        <v>20000</v>
      </c>
      <c r="H21" s="335"/>
      <c r="I21" s="337" t="s">
        <v>378</v>
      </c>
      <c r="J21" s="331"/>
      <c r="K21" s="331"/>
    </row>
    <row r="22" spans="1:11" ht="38.25" customHeight="1">
      <c r="A22" s="338" t="s">
        <v>82</v>
      </c>
      <c r="B22" s="338"/>
      <c r="C22" s="338"/>
      <c r="D22" s="339"/>
      <c r="E22" s="340">
        <f>E18+E19+E20+E21</f>
        <v>460000</v>
      </c>
      <c r="F22" s="340">
        <f>F18+F19+F20+F21</f>
        <v>460000</v>
      </c>
      <c r="G22" s="340">
        <f>G18+G19+G20+G21</f>
        <v>210000</v>
      </c>
      <c r="H22" s="340">
        <f>SUM(H18:H21)</f>
        <v>250000</v>
      </c>
      <c r="I22" s="341" t="s">
        <v>378</v>
      </c>
      <c r="J22" s="330"/>
      <c r="K22" s="330"/>
    </row>
    <row r="23" spans="1:11" ht="36.75" customHeight="1">
      <c r="A23" s="333">
        <v>10</v>
      </c>
      <c r="B23" s="342">
        <v>600</v>
      </c>
      <c r="C23" s="342">
        <v>60016</v>
      </c>
      <c r="D23" s="343" t="s">
        <v>385</v>
      </c>
      <c r="E23" s="344">
        <v>800000</v>
      </c>
      <c r="F23" s="344">
        <v>800000</v>
      </c>
      <c r="G23" s="344">
        <v>30000</v>
      </c>
      <c r="H23" s="344">
        <v>770000</v>
      </c>
      <c r="I23" s="337" t="s">
        <v>386</v>
      </c>
      <c r="J23" s="331"/>
      <c r="K23" s="331"/>
    </row>
    <row r="24" spans="1:11" ht="35.25" customHeight="1">
      <c r="A24" s="333">
        <v>11</v>
      </c>
      <c r="B24" s="342">
        <v>600</v>
      </c>
      <c r="C24" s="342">
        <v>60016</v>
      </c>
      <c r="D24" s="343" t="s">
        <v>387</v>
      </c>
      <c r="E24" s="344">
        <v>1775140</v>
      </c>
      <c r="F24" s="344">
        <v>1775140</v>
      </c>
      <c r="G24" s="344">
        <v>30000</v>
      </c>
      <c r="H24" s="344">
        <v>745140</v>
      </c>
      <c r="I24" s="337" t="s">
        <v>388</v>
      </c>
      <c r="J24" s="331"/>
      <c r="K24" s="331"/>
    </row>
    <row r="25" spans="1:11" ht="34.5" customHeight="1">
      <c r="A25" s="333">
        <v>12</v>
      </c>
      <c r="B25" s="342">
        <v>600</v>
      </c>
      <c r="C25" s="342">
        <v>60016</v>
      </c>
      <c r="D25" s="343" t="s">
        <v>389</v>
      </c>
      <c r="E25" s="344">
        <v>795860</v>
      </c>
      <c r="F25" s="344">
        <v>795860</v>
      </c>
      <c r="G25" s="344">
        <v>30000</v>
      </c>
      <c r="H25" s="344">
        <v>765860</v>
      </c>
      <c r="I25" s="337" t="s">
        <v>390</v>
      </c>
      <c r="J25" s="331"/>
      <c r="K25" s="331"/>
    </row>
    <row r="26" spans="1:11" ht="70.5" customHeight="1">
      <c r="A26" s="333">
        <v>13</v>
      </c>
      <c r="B26" s="342">
        <v>600</v>
      </c>
      <c r="C26" s="342">
        <v>60016</v>
      </c>
      <c r="D26" s="343" t="s">
        <v>391</v>
      </c>
      <c r="E26" s="344">
        <v>500000</v>
      </c>
      <c r="F26" s="344">
        <v>500000</v>
      </c>
      <c r="G26" s="344">
        <v>30000</v>
      </c>
      <c r="H26" s="344">
        <v>220000</v>
      </c>
      <c r="I26" s="337" t="s">
        <v>392</v>
      </c>
      <c r="J26" s="331"/>
      <c r="K26" s="331"/>
    </row>
    <row r="27" spans="1:11" ht="49.5" customHeight="1">
      <c r="A27" s="333">
        <v>14</v>
      </c>
      <c r="B27" s="333">
        <v>600</v>
      </c>
      <c r="C27" s="333">
        <v>60016</v>
      </c>
      <c r="D27" s="334" t="s">
        <v>393</v>
      </c>
      <c r="E27" s="335">
        <v>300000</v>
      </c>
      <c r="F27" s="335">
        <v>300000</v>
      </c>
      <c r="G27" s="335">
        <v>20000</v>
      </c>
      <c r="H27" s="335">
        <v>280000</v>
      </c>
      <c r="I27" s="345" t="s">
        <v>394</v>
      </c>
      <c r="J27" s="331"/>
      <c r="K27" s="331"/>
    </row>
    <row r="28" spans="1:11" ht="56.25" customHeight="1">
      <c r="A28" s="333">
        <v>15</v>
      </c>
      <c r="B28" s="333">
        <v>600</v>
      </c>
      <c r="C28" s="333">
        <v>60016</v>
      </c>
      <c r="D28" s="334" t="s">
        <v>395</v>
      </c>
      <c r="E28" s="335">
        <v>500000</v>
      </c>
      <c r="F28" s="335">
        <v>500000</v>
      </c>
      <c r="G28" s="335">
        <v>30000</v>
      </c>
      <c r="H28" s="335">
        <v>470000</v>
      </c>
      <c r="I28" s="345" t="s">
        <v>396</v>
      </c>
      <c r="J28" s="331"/>
      <c r="K28" s="331"/>
    </row>
    <row r="29" spans="1:11" ht="45.75" customHeight="1">
      <c r="A29" s="333">
        <v>16</v>
      </c>
      <c r="B29" s="333">
        <v>600</v>
      </c>
      <c r="C29" s="333">
        <v>60016</v>
      </c>
      <c r="D29" s="334" t="s">
        <v>397</v>
      </c>
      <c r="E29" s="335">
        <v>50000</v>
      </c>
      <c r="F29" s="335">
        <v>50000</v>
      </c>
      <c r="G29" s="335">
        <v>50000</v>
      </c>
      <c r="H29" s="335"/>
      <c r="I29" s="337" t="s">
        <v>396</v>
      </c>
      <c r="J29" s="331"/>
      <c r="K29" s="331"/>
    </row>
    <row r="30" spans="1:11" ht="48" customHeight="1">
      <c r="A30" s="333">
        <v>17</v>
      </c>
      <c r="B30" s="333">
        <v>600</v>
      </c>
      <c r="C30" s="333">
        <v>60016</v>
      </c>
      <c r="D30" s="343" t="s">
        <v>398</v>
      </c>
      <c r="E30" s="335">
        <v>12197.08</v>
      </c>
      <c r="F30" s="335">
        <v>12197.08</v>
      </c>
      <c r="G30" s="335">
        <v>12197.08</v>
      </c>
      <c r="H30" s="335"/>
      <c r="I30" s="337" t="s">
        <v>396</v>
      </c>
      <c r="J30" s="331"/>
      <c r="K30" s="331"/>
    </row>
    <row r="31" spans="1:11" ht="53.25" customHeight="1">
      <c r="A31" s="325" t="s">
        <v>85</v>
      </c>
      <c r="B31" s="325"/>
      <c r="C31" s="325"/>
      <c r="D31" s="346"/>
      <c r="E31" s="340">
        <f>SUM(E23:E30)</f>
        <v>4733197.08</v>
      </c>
      <c r="F31" s="340">
        <f>SUM(F23:F30)</f>
        <v>4733197.08</v>
      </c>
      <c r="G31" s="340">
        <f>SUM(G23:G30)</f>
        <v>232197.08</v>
      </c>
      <c r="H31" s="340">
        <f>SUM(H23:H30)</f>
        <v>3251000</v>
      </c>
      <c r="I31" s="341" t="s">
        <v>399</v>
      </c>
      <c r="J31" s="347"/>
      <c r="K31" s="347"/>
    </row>
    <row r="32" spans="1:11" ht="49.5" customHeight="1">
      <c r="A32" s="333">
        <v>18</v>
      </c>
      <c r="B32" s="333">
        <v>700</v>
      </c>
      <c r="C32" s="333">
        <v>70005</v>
      </c>
      <c r="D32" s="334" t="s">
        <v>400</v>
      </c>
      <c r="E32" s="335">
        <v>140000</v>
      </c>
      <c r="F32" s="335">
        <v>140000</v>
      </c>
      <c r="G32" s="335">
        <v>140000</v>
      </c>
      <c r="H32" s="335"/>
      <c r="I32" s="336" t="s">
        <v>396</v>
      </c>
      <c r="J32" s="331"/>
      <c r="K32" s="331"/>
    </row>
    <row r="33" spans="1:11" ht="47.25" customHeight="1">
      <c r="A33" s="333">
        <v>19</v>
      </c>
      <c r="B33" s="333">
        <v>700</v>
      </c>
      <c r="C33" s="333">
        <v>70005</v>
      </c>
      <c r="D33" s="334" t="s">
        <v>401</v>
      </c>
      <c r="E33" s="335">
        <v>50000</v>
      </c>
      <c r="F33" s="335">
        <v>50000</v>
      </c>
      <c r="G33" s="335">
        <v>50000</v>
      </c>
      <c r="H33" s="335"/>
      <c r="I33" s="337" t="s">
        <v>396</v>
      </c>
      <c r="J33" s="331"/>
      <c r="K33" s="331"/>
    </row>
    <row r="34" spans="1:11" ht="48.75" customHeight="1">
      <c r="A34" s="333">
        <v>20</v>
      </c>
      <c r="B34" s="333">
        <v>700</v>
      </c>
      <c r="C34" s="333">
        <v>70005</v>
      </c>
      <c r="D34" s="334" t="s">
        <v>402</v>
      </c>
      <c r="E34" s="335">
        <v>9748.68</v>
      </c>
      <c r="F34" s="335">
        <v>9748.68</v>
      </c>
      <c r="G34" s="335">
        <v>9748.68</v>
      </c>
      <c r="H34" s="335"/>
      <c r="I34" s="337" t="s">
        <v>396</v>
      </c>
      <c r="J34" s="331"/>
      <c r="K34" s="331"/>
    </row>
    <row r="35" spans="1:11" ht="44.25" customHeight="1">
      <c r="A35" s="333">
        <v>21</v>
      </c>
      <c r="B35" s="333">
        <v>700</v>
      </c>
      <c r="C35" s="333">
        <v>70005</v>
      </c>
      <c r="D35" s="334" t="s">
        <v>403</v>
      </c>
      <c r="E35" s="335">
        <v>10220.39</v>
      </c>
      <c r="F35" s="335">
        <v>10220.39</v>
      </c>
      <c r="G35" s="335">
        <v>10220.39</v>
      </c>
      <c r="H35" s="335"/>
      <c r="I35" s="337" t="s">
        <v>396</v>
      </c>
      <c r="J35" s="331"/>
      <c r="K35" s="331"/>
    </row>
    <row r="36" spans="1:11" ht="48.75" customHeight="1">
      <c r="A36" s="333">
        <v>22</v>
      </c>
      <c r="B36" s="333">
        <v>700</v>
      </c>
      <c r="C36" s="333">
        <v>70005</v>
      </c>
      <c r="D36" s="334" t="s">
        <v>404</v>
      </c>
      <c r="E36" s="335">
        <v>15611.37</v>
      </c>
      <c r="F36" s="335">
        <v>15611.37</v>
      </c>
      <c r="G36" s="335">
        <v>15611.37</v>
      </c>
      <c r="H36" s="335"/>
      <c r="I36" s="337" t="s">
        <v>390</v>
      </c>
      <c r="J36" s="331"/>
      <c r="K36" s="331"/>
    </row>
    <row r="37" spans="1:11" ht="48.75" customHeight="1">
      <c r="A37" s="325" t="s">
        <v>23</v>
      </c>
      <c r="B37" s="325"/>
      <c r="C37" s="325"/>
      <c r="D37" s="339"/>
      <c r="E37" s="340">
        <f>SUM(E32:E36)</f>
        <v>225580.44</v>
      </c>
      <c r="F37" s="340">
        <f>SUM(F32:F36)</f>
        <v>225580.44</v>
      </c>
      <c r="G37" s="340">
        <f>SUM(G32:G36)</f>
        <v>225580.44</v>
      </c>
      <c r="H37" s="340"/>
      <c r="I37" s="341" t="s">
        <v>386</v>
      </c>
      <c r="J37" s="347"/>
      <c r="K37" s="347"/>
    </row>
    <row r="38" spans="1:11" ht="48.75" customHeight="1">
      <c r="A38" s="348">
        <v>23</v>
      </c>
      <c r="B38" s="348">
        <v>750</v>
      </c>
      <c r="C38" s="348">
        <v>75023</v>
      </c>
      <c r="D38" s="349" t="s">
        <v>405</v>
      </c>
      <c r="E38" s="350">
        <v>1000000</v>
      </c>
      <c r="F38" s="350">
        <v>1000000</v>
      </c>
      <c r="G38" s="350"/>
      <c r="H38" s="351"/>
      <c r="I38" s="352" t="s">
        <v>406</v>
      </c>
      <c r="J38" s="353"/>
      <c r="K38" s="354"/>
    </row>
    <row r="39" spans="1:11" ht="36.75" customHeight="1">
      <c r="A39" s="325" t="s">
        <v>96</v>
      </c>
      <c r="B39" s="325"/>
      <c r="C39" s="325"/>
      <c r="D39" s="339"/>
      <c r="E39" s="340">
        <f>SUM(E38)</f>
        <v>1000000</v>
      </c>
      <c r="F39" s="340">
        <f>SUM(F38)</f>
        <v>1000000</v>
      </c>
      <c r="G39" s="340"/>
      <c r="H39" s="340"/>
      <c r="I39" s="341" t="s">
        <v>407</v>
      </c>
      <c r="J39" s="347"/>
      <c r="K39" s="347"/>
    </row>
    <row r="40" spans="1:11" ht="60.75" customHeight="1">
      <c r="A40" s="333">
        <v>24</v>
      </c>
      <c r="B40" s="333">
        <v>801</v>
      </c>
      <c r="C40" s="333">
        <v>80101</v>
      </c>
      <c r="D40" s="343" t="s">
        <v>408</v>
      </c>
      <c r="E40" s="344">
        <v>370000</v>
      </c>
      <c r="F40" s="344">
        <v>370000</v>
      </c>
      <c r="G40" s="344">
        <v>92500</v>
      </c>
      <c r="H40" s="344"/>
      <c r="I40" s="337" t="s">
        <v>409</v>
      </c>
      <c r="J40" s="355"/>
      <c r="K40" s="331"/>
    </row>
    <row r="41" spans="1:11" ht="44.25" customHeight="1">
      <c r="A41" s="333">
        <v>25</v>
      </c>
      <c r="B41" s="333">
        <v>801</v>
      </c>
      <c r="C41" s="333">
        <v>80101</v>
      </c>
      <c r="D41" s="343" t="s">
        <v>410</v>
      </c>
      <c r="E41" s="344">
        <v>151000</v>
      </c>
      <c r="F41" s="344">
        <v>151000</v>
      </c>
      <c r="G41" s="344">
        <v>22650</v>
      </c>
      <c r="H41" s="344"/>
      <c r="I41" s="337" t="s">
        <v>411</v>
      </c>
      <c r="J41" s="355"/>
      <c r="K41" s="331"/>
    </row>
    <row r="42" spans="1:11" ht="54" customHeight="1">
      <c r="A42" s="333">
        <v>26</v>
      </c>
      <c r="B42" s="333">
        <v>801</v>
      </c>
      <c r="C42" s="333">
        <v>80101</v>
      </c>
      <c r="D42" s="343" t="s">
        <v>412</v>
      </c>
      <c r="E42" s="344">
        <v>95000</v>
      </c>
      <c r="F42" s="344">
        <v>95000</v>
      </c>
      <c r="G42" s="344">
        <v>23750</v>
      </c>
      <c r="H42" s="344"/>
      <c r="I42" s="337" t="s">
        <v>413</v>
      </c>
      <c r="J42" s="355"/>
      <c r="K42" s="331"/>
    </row>
    <row r="43" spans="1:11" ht="45.75" customHeight="1">
      <c r="A43" s="333">
        <v>27</v>
      </c>
      <c r="B43" s="333">
        <v>801</v>
      </c>
      <c r="C43" s="333">
        <v>80101</v>
      </c>
      <c r="D43" s="334" t="s">
        <v>414</v>
      </c>
      <c r="E43" s="335">
        <v>60000</v>
      </c>
      <c r="F43" s="335">
        <v>60000</v>
      </c>
      <c r="G43" s="335">
        <v>60000</v>
      </c>
      <c r="H43" s="335"/>
      <c r="I43" s="345" t="s">
        <v>394</v>
      </c>
      <c r="J43" s="331"/>
      <c r="K43" s="331"/>
    </row>
    <row r="44" spans="1:11" ht="44.25" customHeight="1">
      <c r="A44" s="333">
        <v>28</v>
      </c>
      <c r="B44" s="333">
        <v>801</v>
      </c>
      <c r="C44" s="333">
        <v>80101</v>
      </c>
      <c r="D44" s="334" t="s">
        <v>415</v>
      </c>
      <c r="E44" s="335">
        <v>126000</v>
      </c>
      <c r="F44" s="335">
        <v>126000</v>
      </c>
      <c r="G44" s="335">
        <v>63000</v>
      </c>
      <c r="H44" s="335"/>
      <c r="I44" s="345" t="s">
        <v>416</v>
      </c>
      <c r="J44" s="331"/>
      <c r="K44" s="331"/>
    </row>
    <row r="45" spans="1:11" ht="37.5" customHeight="1">
      <c r="A45" s="333">
        <v>29</v>
      </c>
      <c r="B45" s="333">
        <v>801</v>
      </c>
      <c r="C45" s="333">
        <v>80101</v>
      </c>
      <c r="D45" s="334" t="s">
        <v>417</v>
      </c>
      <c r="E45" s="335">
        <v>120000</v>
      </c>
      <c r="F45" s="335">
        <v>120000</v>
      </c>
      <c r="G45" s="335">
        <v>60000</v>
      </c>
      <c r="H45" s="335"/>
      <c r="I45" s="337" t="s">
        <v>418</v>
      </c>
      <c r="J45" s="331"/>
      <c r="K45" s="331"/>
    </row>
    <row r="46" spans="1:11" ht="58.5" customHeight="1">
      <c r="A46" s="333">
        <v>30</v>
      </c>
      <c r="B46" s="333">
        <v>801</v>
      </c>
      <c r="C46" s="333">
        <v>80101</v>
      </c>
      <c r="D46" s="334" t="s">
        <v>419</v>
      </c>
      <c r="E46" s="335">
        <v>140000</v>
      </c>
      <c r="F46" s="335">
        <v>140000</v>
      </c>
      <c r="G46" s="335">
        <v>53425.54</v>
      </c>
      <c r="H46" s="335">
        <v>86574.46</v>
      </c>
      <c r="I46" s="337" t="s">
        <v>396</v>
      </c>
      <c r="J46" s="331"/>
      <c r="K46" s="331"/>
    </row>
    <row r="47" spans="1:11" ht="36.75" customHeight="1">
      <c r="A47" s="356" t="s">
        <v>113</v>
      </c>
      <c r="B47" s="356"/>
      <c r="C47" s="356"/>
      <c r="D47" s="357"/>
      <c r="E47" s="340">
        <f>SUM(E40:E46)</f>
        <v>1062000</v>
      </c>
      <c r="F47" s="340">
        <f>SUM(F40:F46)</f>
        <v>1062000</v>
      </c>
      <c r="G47" s="340">
        <f>SUM(G40:G46)</f>
        <v>375325.54</v>
      </c>
      <c r="H47" s="340">
        <f>SUM(H40:H46)</f>
        <v>86574.46</v>
      </c>
      <c r="I47" s="341" t="s">
        <v>420</v>
      </c>
      <c r="J47" s="358"/>
      <c r="K47" s="359"/>
    </row>
    <row r="48" spans="1:11" ht="46.5" customHeight="1">
      <c r="A48" s="333">
        <v>31</v>
      </c>
      <c r="B48" s="333">
        <v>900</v>
      </c>
      <c r="C48" s="333">
        <v>90015</v>
      </c>
      <c r="D48" s="334" t="s">
        <v>421</v>
      </c>
      <c r="E48" s="335">
        <v>300000</v>
      </c>
      <c r="F48" s="335">
        <v>300000</v>
      </c>
      <c r="G48" s="335">
        <v>300000</v>
      </c>
      <c r="H48" s="335">
        <v>0</v>
      </c>
      <c r="I48" s="345" t="s">
        <v>396</v>
      </c>
      <c r="J48" s="331"/>
      <c r="K48" s="331"/>
    </row>
    <row r="49" spans="1:11" ht="45.75" customHeight="1">
      <c r="A49" s="356" t="s">
        <v>422</v>
      </c>
      <c r="B49" s="356"/>
      <c r="C49" s="356"/>
      <c r="D49" s="360"/>
      <c r="E49" s="340">
        <f>SUM(E48)</f>
        <v>300000</v>
      </c>
      <c r="F49" s="340">
        <f>SUM(F48)</f>
        <v>300000</v>
      </c>
      <c r="G49" s="340">
        <v>300000</v>
      </c>
      <c r="H49" s="340">
        <f>SUM(H48)</f>
        <v>0</v>
      </c>
      <c r="I49" s="341" t="s">
        <v>390</v>
      </c>
      <c r="J49" s="361"/>
      <c r="K49" s="361"/>
    </row>
    <row r="50" spans="1:11" ht="66" customHeight="1">
      <c r="A50" s="362" t="s">
        <v>6</v>
      </c>
      <c r="B50" s="362"/>
      <c r="C50" s="362"/>
      <c r="D50" s="363"/>
      <c r="E50" s="364">
        <f>E17+E22+E31+E37+E39+E47+E49</f>
        <v>13826613.56</v>
      </c>
      <c r="F50" s="365">
        <f>F17+F22+F31+F37+F39+F47+F49</f>
        <v>12776613.56</v>
      </c>
      <c r="G50" s="364">
        <f>G17+G22+G31+G37+G47+G49</f>
        <v>1608103.06</v>
      </c>
      <c r="H50" s="366">
        <f>H17+H22+H31+H47+H49</f>
        <v>5850000</v>
      </c>
      <c r="I50" s="367" t="s">
        <v>423</v>
      </c>
      <c r="J50" s="368">
        <f>J17+J47</f>
        <v>2190910.5</v>
      </c>
      <c r="K50" s="369" t="s">
        <v>424</v>
      </c>
    </row>
    <row r="51" spans="1:11" ht="12.75">
      <c r="A51" s="370" t="s">
        <v>425</v>
      </c>
      <c r="B51" s="370"/>
      <c r="C51" s="370"/>
      <c r="J51" s="370"/>
      <c r="K51" s="370"/>
    </row>
    <row r="52" spans="1:11" ht="12.75">
      <c r="A52" s="370" t="s">
        <v>426</v>
      </c>
      <c r="B52" s="370"/>
      <c r="C52" s="370"/>
      <c r="J52" s="370"/>
      <c r="K52" s="370"/>
    </row>
    <row r="53" spans="1:11" ht="12.75">
      <c r="A53" s="370" t="s">
        <v>427</v>
      </c>
      <c r="B53" s="370"/>
      <c r="C53" s="370"/>
      <c r="J53" s="370"/>
      <c r="K53" s="370"/>
    </row>
    <row r="54" spans="1:11" ht="12.75">
      <c r="A54" s="370" t="s">
        <v>428</v>
      </c>
      <c r="B54" s="370"/>
      <c r="C54" s="370"/>
      <c r="D54" s="370"/>
      <c r="E54" s="370"/>
      <c r="F54" s="370"/>
      <c r="G54" s="370"/>
      <c r="H54" s="370"/>
      <c r="I54" s="370"/>
      <c r="J54" s="370"/>
      <c r="K54" s="370"/>
    </row>
    <row r="55" spans="1:11" ht="12.75">
      <c r="A55" s="371"/>
      <c r="B55" s="370"/>
      <c r="C55" s="370"/>
      <c r="D55" s="370"/>
      <c r="E55" s="370"/>
      <c r="F55" s="370"/>
      <c r="G55" s="370"/>
      <c r="H55" s="370"/>
      <c r="I55" s="370"/>
      <c r="J55" s="370"/>
      <c r="K55" s="370"/>
    </row>
    <row r="56" spans="1:11" ht="12.75">
      <c r="A56" s="372" t="s">
        <v>429</v>
      </c>
      <c r="B56" s="373"/>
      <c r="C56" s="373"/>
      <c r="D56" s="373"/>
      <c r="E56" s="370"/>
      <c r="F56" s="370"/>
      <c r="G56" s="370"/>
      <c r="H56" s="370"/>
      <c r="I56" s="370"/>
      <c r="J56" s="370"/>
      <c r="K56" s="370"/>
    </row>
    <row r="57" spans="1:11" ht="12.75">
      <c r="A57" s="374" t="s">
        <v>430</v>
      </c>
      <c r="B57" s="373"/>
      <c r="C57" s="373"/>
      <c r="D57" s="373"/>
      <c r="E57" s="370"/>
      <c r="F57" s="370"/>
      <c r="G57" s="370"/>
      <c r="H57" s="370"/>
      <c r="I57" s="370"/>
      <c r="J57" s="370"/>
      <c r="K57" s="370"/>
    </row>
    <row r="58" spans="1:11" ht="12.75">
      <c r="A58" s="370"/>
      <c r="B58" s="370"/>
      <c r="C58" s="370"/>
      <c r="D58" s="370"/>
      <c r="E58" s="370"/>
      <c r="F58" s="370"/>
      <c r="G58" s="370"/>
      <c r="H58" s="370"/>
      <c r="I58" s="370"/>
      <c r="J58" s="370"/>
      <c r="K58" s="370"/>
    </row>
    <row r="59" spans="1:11" ht="12.75">
      <c r="A59" s="370"/>
      <c r="B59" s="370"/>
      <c r="C59" s="370"/>
      <c r="D59" s="370"/>
      <c r="E59" s="370"/>
      <c r="F59" s="370"/>
      <c r="G59" s="370"/>
      <c r="H59" s="370"/>
      <c r="I59" s="370"/>
      <c r="J59" s="370"/>
      <c r="K59" s="370"/>
    </row>
    <row r="60" spans="1:11" ht="12.75">
      <c r="A60" s="370"/>
      <c r="B60" s="370"/>
      <c r="C60" s="370"/>
      <c r="D60" s="370"/>
      <c r="E60" s="370"/>
      <c r="F60" s="370"/>
      <c r="G60" s="370"/>
      <c r="H60" s="370"/>
      <c r="I60" s="370"/>
      <c r="J60" s="370"/>
      <c r="K60" s="370"/>
    </row>
    <row r="61" spans="1:11" ht="12.75">
      <c r="A61" s="370"/>
      <c r="B61" s="370"/>
      <c r="C61" s="370"/>
      <c r="D61" s="370"/>
      <c r="E61" s="370"/>
      <c r="F61" s="370"/>
      <c r="G61" s="370"/>
      <c r="H61" s="370"/>
      <c r="I61" s="370"/>
      <c r="J61" s="370"/>
      <c r="K61" s="370"/>
    </row>
    <row r="62" ht="12.75">
      <c r="A62" s="375"/>
    </row>
  </sheetData>
  <mergeCells count="22">
    <mergeCell ref="A4:K4"/>
    <mergeCell ref="A6:A10"/>
    <mergeCell ref="B6:B10"/>
    <mergeCell ref="C6:C10"/>
    <mergeCell ref="D6:D10"/>
    <mergeCell ref="E6:E10"/>
    <mergeCell ref="F6:J6"/>
    <mergeCell ref="K6:K10"/>
    <mergeCell ref="F7:F10"/>
    <mergeCell ref="G7:J7"/>
    <mergeCell ref="G8:G10"/>
    <mergeCell ref="H8:H10"/>
    <mergeCell ref="I8:I10"/>
    <mergeCell ref="J8:J10"/>
    <mergeCell ref="A17:C17"/>
    <mergeCell ref="A22:C22"/>
    <mergeCell ref="A31:C31"/>
    <mergeCell ref="A37:C37"/>
    <mergeCell ref="A39:C39"/>
    <mergeCell ref="A47:C47"/>
    <mergeCell ref="A49:C49"/>
    <mergeCell ref="A50:C50"/>
  </mergeCells>
  <printOptions/>
  <pageMargins left="0.5111111111111111" right="0.39375" top="0.7875" bottom="0.7875" header="0.5118055555555555" footer="0.5118055555555555"/>
  <pageSetup firstPageNumber="1" useFirstPageNumber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"/>
  <sheetViews>
    <sheetView zoomScale="81" zoomScaleNormal="81" workbookViewId="0" topLeftCell="A1">
      <selection activeCell="A3" sqref="A3"/>
    </sheetView>
  </sheetViews>
  <sheetFormatPr defaultColWidth="9.140625" defaultRowHeight="12.75"/>
  <cols>
    <col min="1" max="1" width="11.28125" style="138" customWidth="1"/>
    <col min="2" max="2" width="12.421875" style="138" customWidth="1"/>
    <col min="3" max="3" width="42.7109375" style="138" customWidth="1"/>
    <col min="4" max="4" width="14.28125" style="138" customWidth="1"/>
    <col min="5" max="5" width="14.8515625" style="138" customWidth="1"/>
    <col min="6" max="6" width="13.57421875" style="138" customWidth="1"/>
    <col min="7" max="7" width="15.8515625" style="0" customWidth="1"/>
  </cols>
  <sheetData>
    <row r="1" ht="12.75">
      <c r="E1" s="138" t="s">
        <v>431</v>
      </c>
    </row>
    <row r="2" ht="12.75">
      <c r="E2" s="138" t="s">
        <v>432</v>
      </c>
    </row>
    <row r="3" spans="1:7" ht="48.75" customHeight="1">
      <c r="A3" s="376" t="s">
        <v>433</v>
      </c>
      <c r="B3" s="376"/>
      <c r="C3" s="376"/>
      <c r="D3" s="376"/>
      <c r="E3" s="376"/>
      <c r="F3" s="376"/>
      <c r="G3" s="376"/>
    </row>
    <row r="4" ht="12.75">
      <c r="G4" s="172"/>
    </row>
    <row r="5" spans="1:7" s="173" customFormat="1" ht="20.25" customHeight="1">
      <c r="A5" s="49" t="s">
        <v>3</v>
      </c>
      <c r="B5" s="49" t="s">
        <v>67</v>
      </c>
      <c r="C5" s="49" t="s">
        <v>218</v>
      </c>
      <c r="D5" s="52" t="s">
        <v>219</v>
      </c>
      <c r="E5" s="52" t="s">
        <v>220</v>
      </c>
      <c r="F5" s="52" t="s">
        <v>221</v>
      </c>
      <c r="G5" s="52"/>
    </row>
    <row r="6" spans="1:7" s="173" customFormat="1" ht="65.25" customHeight="1">
      <c r="A6" s="49"/>
      <c r="B6" s="49"/>
      <c r="C6" s="49"/>
      <c r="D6" s="52"/>
      <c r="E6" s="52"/>
      <c r="F6" s="52" t="s">
        <v>222</v>
      </c>
      <c r="G6" s="52" t="s">
        <v>223</v>
      </c>
    </row>
    <row r="7" spans="1:7" ht="9" customHeight="1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</row>
    <row r="8" spans="1:7" ht="39" customHeight="1">
      <c r="A8" s="377">
        <v>710</v>
      </c>
      <c r="B8" s="377">
        <v>71035</v>
      </c>
      <c r="C8" s="378" t="s">
        <v>434</v>
      </c>
      <c r="D8" s="379">
        <v>15000</v>
      </c>
      <c r="E8" s="379">
        <v>15000</v>
      </c>
      <c r="F8" s="379">
        <v>15000</v>
      </c>
      <c r="G8" s="379"/>
    </row>
    <row r="9" spans="1:7" ht="19.5" customHeight="1">
      <c r="A9" s="380" t="s">
        <v>6</v>
      </c>
      <c r="B9" s="380"/>
      <c r="C9" s="380"/>
      <c r="D9" s="380"/>
      <c r="E9" s="381">
        <f>SUM(E8)</f>
        <v>15000</v>
      </c>
      <c r="F9" s="381">
        <f>SUM(F8)</f>
        <v>15000</v>
      </c>
      <c r="G9" s="381"/>
    </row>
    <row r="11" ht="12.75">
      <c r="A11" s="188"/>
    </row>
  </sheetData>
  <mergeCells count="8">
    <mergeCell ref="A3:G3"/>
    <mergeCell ref="A5:A6"/>
    <mergeCell ref="B5:B6"/>
    <mergeCell ref="C5:C6"/>
    <mergeCell ref="D5:D6"/>
    <mergeCell ref="E5:E6"/>
    <mergeCell ref="F5:G5"/>
    <mergeCell ref="A9:D9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6"/>
  <sheetViews>
    <sheetView zoomScale="81" zoomScaleNormal="81" workbookViewId="0" topLeftCell="A82">
      <selection activeCell="E40" sqref="E40"/>
    </sheetView>
  </sheetViews>
  <sheetFormatPr defaultColWidth="9.140625" defaultRowHeight="12.75"/>
  <cols>
    <col min="2" max="2" width="11.421875" style="0" customWidth="1"/>
    <col min="3" max="3" width="36.7109375" style="0" customWidth="1"/>
    <col min="4" max="4" width="17.421875" style="0" customWidth="1"/>
    <col min="5" max="5" width="18.57421875" style="0" customWidth="1"/>
    <col min="6" max="6" width="20.140625" style="0" customWidth="1"/>
  </cols>
  <sheetData>
    <row r="1" ht="24" customHeight="1">
      <c r="E1" t="s">
        <v>64</v>
      </c>
    </row>
    <row r="2" spans="3:5" ht="12.75">
      <c r="C2" s="47"/>
      <c r="E2" t="s">
        <v>65</v>
      </c>
    </row>
    <row r="3" ht="15" customHeight="1">
      <c r="C3" s="48" t="s">
        <v>66</v>
      </c>
    </row>
    <row r="4" ht="11.25" customHeight="1"/>
    <row r="5" spans="1:6" s="51" customFormat="1" ht="14.25" customHeight="1">
      <c r="A5" s="49" t="s">
        <v>3</v>
      </c>
      <c r="B5" s="49" t="s">
        <v>67</v>
      </c>
      <c r="C5" s="49" t="s">
        <v>68</v>
      </c>
      <c r="D5" s="50" t="s">
        <v>69</v>
      </c>
      <c r="E5" s="50"/>
      <c r="F5" s="50"/>
    </row>
    <row r="6" spans="1:6" s="51" customFormat="1" ht="12" customHeight="1">
      <c r="A6" s="49"/>
      <c r="B6" s="49"/>
      <c r="C6" s="49"/>
      <c r="D6" s="52" t="s">
        <v>6</v>
      </c>
      <c r="E6" s="49" t="s">
        <v>7</v>
      </c>
      <c r="F6" s="49"/>
    </row>
    <row r="7" spans="1:6" s="51" customFormat="1" ht="30.75" customHeight="1">
      <c r="A7" s="49"/>
      <c r="B7" s="49"/>
      <c r="C7" s="49"/>
      <c r="D7" s="52"/>
      <c r="E7" s="49" t="s">
        <v>8</v>
      </c>
      <c r="F7" s="52" t="s">
        <v>10</v>
      </c>
    </row>
    <row r="8" spans="1:6" s="54" customFormat="1" ht="8.25" customHeight="1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</row>
    <row r="9" spans="1:6" ht="20.25" customHeight="1">
      <c r="A9" s="55" t="s">
        <v>13</v>
      </c>
      <c r="B9" s="56" t="s">
        <v>14</v>
      </c>
      <c r="C9" s="56"/>
      <c r="D9" s="57"/>
      <c r="E9" s="57"/>
      <c r="F9" s="57"/>
    </row>
    <row r="10" spans="1:6" ht="25.5" customHeight="1">
      <c r="A10" s="58"/>
      <c r="B10" s="59" t="s">
        <v>70</v>
      </c>
      <c r="C10" s="60" t="s">
        <v>71</v>
      </c>
      <c r="D10" s="61">
        <v>1665000</v>
      </c>
      <c r="E10" s="61">
        <v>0</v>
      </c>
      <c r="F10" s="61">
        <v>1665000</v>
      </c>
    </row>
    <row r="11" spans="1:6" ht="25.5" customHeight="1">
      <c r="A11" s="58"/>
      <c r="B11" s="59" t="s">
        <v>72</v>
      </c>
      <c r="C11" s="60" t="s">
        <v>73</v>
      </c>
      <c r="D11" s="61">
        <v>9680</v>
      </c>
      <c r="E11" s="61">
        <v>9680</v>
      </c>
      <c r="F11" s="61">
        <v>0</v>
      </c>
    </row>
    <row r="12" spans="1:6" ht="22.5" customHeight="1">
      <c r="A12" s="58"/>
      <c r="B12" s="59" t="s">
        <v>74</v>
      </c>
      <c r="C12" s="60" t="s">
        <v>75</v>
      </c>
      <c r="D12" s="61">
        <v>3180836.04</v>
      </c>
      <c r="E12" s="61">
        <v>0</v>
      </c>
      <c r="F12" s="61">
        <v>3180836.04</v>
      </c>
    </row>
    <row r="13" spans="1:6" ht="21" customHeight="1">
      <c r="A13" s="62" t="s">
        <v>76</v>
      </c>
      <c r="B13" s="62"/>
      <c r="C13" s="62"/>
      <c r="D13" s="63">
        <f>SUM(D10:D12)</f>
        <v>4855516.04</v>
      </c>
      <c r="E13" s="63">
        <f>SUM(E10:E11)</f>
        <v>9680</v>
      </c>
      <c r="F13" s="63">
        <f>SUM(F10:F12)</f>
        <v>4845836.04</v>
      </c>
    </row>
    <row r="14" spans="1:6" ht="21" customHeight="1">
      <c r="A14" s="64">
        <v>150</v>
      </c>
      <c r="B14" s="65" t="s">
        <v>77</v>
      </c>
      <c r="C14" s="65"/>
      <c r="D14" s="66"/>
      <c r="E14" s="66"/>
      <c r="F14" s="66"/>
    </row>
    <row r="15" spans="1:6" ht="21" customHeight="1">
      <c r="A15" s="62"/>
      <c r="B15" s="67">
        <v>15011</v>
      </c>
      <c r="C15" s="68" t="s">
        <v>78</v>
      </c>
      <c r="D15" s="69">
        <v>8032.5</v>
      </c>
      <c r="E15" s="69">
        <v>0</v>
      </c>
      <c r="F15" s="69">
        <v>8032.5</v>
      </c>
    </row>
    <row r="16" spans="1:6" ht="21" customHeight="1">
      <c r="A16" s="62" t="s">
        <v>79</v>
      </c>
      <c r="B16" s="62"/>
      <c r="C16" s="62"/>
      <c r="D16" s="63">
        <f>SUM(D15)</f>
        <v>8032.5</v>
      </c>
      <c r="E16" s="63">
        <v>0</v>
      </c>
      <c r="F16" s="63">
        <f>SUM(F15)</f>
        <v>8032.5</v>
      </c>
    </row>
    <row r="17" spans="1:6" ht="24.75" customHeight="1">
      <c r="A17" s="64">
        <v>400</v>
      </c>
      <c r="B17" s="65" t="s">
        <v>80</v>
      </c>
      <c r="C17" s="65"/>
      <c r="D17" s="70"/>
      <c r="E17" s="57"/>
      <c r="F17" s="57"/>
    </row>
    <row r="18" spans="1:6" ht="24.75" customHeight="1">
      <c r="A18" s="58"/>
      <c r="B18" s="59">
        <v>40002</v>
      </c>
      <c r="C18" s="60" t="s">
        <v>81</v>
      </c>
      <c r="D18" s="61">
        <v>462000</v>
      </c>
      <c r="E18" s="61">
        <v>2000</v>
      </c>
      <c r="F18" s="61">
        <v>460000</v>
      </c>
    </row>
    <row r="19" spans="1:6" ht="19.5" customHeight="1">
      <c r="A19" s="62" t="s">
        <v>82</v>
      </c>
      <c r="B19" s="62"/>
      <c r="C19" s="62"/>
      <c r="D19" s="63">
        <f>E19+F19</f>
        <v>462000</v>
      </c>
      <c r="E19" s="63">
        <f>SUM(E18)</f>
        <v>2000</v>
      </c>
      <c r="F19" s="63">
        <f>SUM(F18)</f>
        <v>460000</v>
      </c>
    </row>
    <row r="20" spans="1:6" ht="18.75" customHeight="1">
      <c r="A20" s="64">
        <v>600</v>
      </c>
      <c r="B20" s="65" t="s">
        <v>83</v>
      </c>
      <c r="C20" s="65"/>
      <c r="D20" s="70"/>
      <c r="E20" s="57"/>
      <c r="F20" s="57"/>
    </row>
    <row r="21" spans="1:6" ht="19.5" customHeight="1">
      <c r="A21" s="58"/>
      <c r="B21" s="59">
        <v>60016</v>
      </c>
      <c r="C21" s="60" t="s">
        <v>84</v>
      </c>
      <c r="D21" s="61">
        <v>4357197.08</v>
      </c>
      <c r="E21" s="61">
        <v>804000</v>
      </c>
      <c r="F21" s="61">
        <v>3553197.08</v>
      </c>
    </row>
    <row r="22" spans="1:6" ht="18" customHeight="1">
      <c r="A22" s="62" t="s">
        <v>85</v>
      </c>
      <c r="B22" s="62"/>
      <c r="C22" s="62"/>
      <c r="D22" s="63">
        <f>E22+F22</f>
        <v>4357197.08</v>
      </c>
      <c r="E22" s="63">
        <f>SUM(E21)</f>
        <v>804000</v>
      </c>
      <c r="F22" s="63">
        <f>SUM(F21)</f>
        <v>3553197.08</v>
      </c>
    </row>
    <row r="23" spans="1:6" ht="22.5" customHeight="1">
      <c r="A23" s="64">
        <v>630</v>
      </c>
      <c r="B23" s="65" t="s">
        <v>86</v>
      </c>
      <c r="C23" s="65"/>
      <c r="D23" s="70"/>
      <c r="E23" s="57"/>
      <c r="F23" s="57"/>
    </row>
    <row r="24" spans="1:6" ht="26.25" customHeight="1">
      <c r="A24" s="58"/>
      <c r="B24" s="59">
        <v>63095</v>
      </c>
      <c r="C24" s="60" t="s">
        <v>87</v>
      </c>
      <c r="D24" s="61">
        <v>37000</v>
      </c>
      <c r="E24" s="61">
        <v>37000</v>
      </c>
      <c r="F24" s="61">
        <v>0</v>
      </c>
    </row>
    <row r="25" spans="1:6" ht="24.75" customHeight="1">
      <c r="A25" s="71" t="s">
        <v>88</v>
      </c>
      <c r="B25" s="71"/>
      <c r="C25" s="71"/>
      <c r="D25" s="72">
        <f>E25+F25</f>
        <v>37000</v>
      </c>
      <c r="E25" s="72">
        <f>SUM(E24)</f>
        <v>37000</v>
      </c>
      <c r="F25" s="72">
        <f>SUM(F24)</f>
        <v>0</v>
      </c>
    </row>
    <row r="26" spans="1:6" ht="21" customHeight="1">
      <c r="A26" s="64">
        <v>700</v>
      </c>
      <c r="B26" s="65" t="s">
        <v>20</v>
      </c>
      <c r="C26" s="65"/>
      <c r="D26" s="70"/>
      <c r="E26" s="57"/>
      <c r="F26" s="57"/>
    </row>
    <row r="27" spans="1:6" ht="20.25" customHeight="1">
      <c r="A27" s="58"/>
      <c r="B27" s="59">
        <v>70005</v>
      </c>
      <c r="C27" s="60" t="s">
        <v>89</v>
      </c>
      <c r="D27" s="61">
        <v>498831.76</v>
      </c>
      <c r="E27" s="61">
        <v>273251.32</v>
      </c>
      <c r="F27" s="61">
        <v>225580.44</v>
      </c>
    </row>
    <row r="28" spans="1:6" s="74" customFormat="1" ht="18.75" customHeight="1">
      <c r="A28" s="71" t="s">
        <v>23</v>
      </c>
      <c r="B28" s="71"/>
      <c r="C28" s="71"/>
      <c r="D28" s="72">
        <f>E28+F28</f>
        <v>498831.76</v>
      </c>
      <c r="E28" s="73">
        <f>SUM(E27)</f>
        <v>273251.32</v>
      </c>
      <c r="F28" s="73">
        <f>SUM(F27)</f>
        <v>225580.44</v>
      </c>
    </row>
    <row r="29" spans="1:6" ht="20.25" customHeight="1">
      <c r="A29" s="64">
        <v>710</v>
      </c>
      <c r="B29" s="65" t="s">
        <v>24</v>
      </c>
      <c r="C29" s="65"/>
      <c r="D29" s="70"/>
      <c r="E29" s="57"/>
      <c r="F29" s="57"/>
    </row>
    <row r="30" spans="1:6" ht="19.5" customHeight="1">
      <c r="A30" s="58"/>
      <c r="B30" s="59">
        <v>71004</v>
      </c>
      <c r="C30" s="60" t="s">
        <v>90</v>
      </c>
      <c r="D30" s="61">
        <v>270000</v>
      </c>
      <c r="E30" s="61">
        <v>270000</v>
      </c>
      <c r="F30" s="61">
        <v>0</v>
      </c>
    </row>
    <row r="31" spans="1:6" ht="17.25" customHeight="1">
      <c r="A31" s="58"/>
      <c r="B31" s="59">
        <v>71035</v>
      </c>
      <c r="C31" s="60" t="s">
        <v>91</v>
      </c>
      <c r="D31" s="61">
        <v>25000</v>
      </c>
      <c r="E31" s="61">
        <v>25000</v>
      </c>
      <c r="F31" s="61">
        <v>0</v>
      </c>
    </row>
    <row r="32" spans="1:6" ht="18" customHeight="1">
      <c r="A32" s="71" t="s">
        <v>26</v>
      </c>
      <c r="B32" s="71"/>
      <c r="C32" s="71"/>
      <c r="D32" s="72">
        <f>E32+F32</f>
        <v>295000</v>
      </c>
      <c r="E32" s="72">
        <f>SUM(E30:E31)</f>
        <v>295000</v>
      </c>
      <c r="F32" s="72">
        <f>SUM(F30:F31)</f>
        <v>0</v>
      </c>
    </row>
    <row r="33" spans="1:6" ht="18" customHeight="1">
      <c r="A33" s="64">
        <v>750</v>
      </c>
      <c r="B33" s="65" t="s">
        <v>27</v>
      </c>
      <c r="C33" s="65"/>
      <c r="D33" s="70"/>
      <c r="E33" s="57"/>
      <c r="F33" s="57"/>
    </row>
    <row r="34" spans="1:6" ht="21" customHeight="1">
      <c r="A34" s="58"/>
      <c r="B34" s="59">
        <v>75011</v>
      </c>
      <c r="C34" s="60" t="s">
        <v>92</v>
      </c>
      <c r="D34" s="61">
        <f>E34+F34</f>
        <v>67944</v>
      </c>
      <c r="E34" s="61">
        <v>67944</v>
      </c>
      <c r="F34" s="61">
        <v>0</v>
      </c>
    </row>
    <row r="35" spans="1:6" ht="12.75">
      <c r="A35" s="58"/>
      <c r="B35" s="59">
        <v>75022</v>
      </c>
      <c r="C35" s="60" t="s">
        <v>93</v>
      </c>
      <c r="D35" s="61">
        <v>230300</v>
      </c>
      <c r="E35" s="61">
        <v>230300</v>
      </c>
      <c r="F35" s="61">
        <v>0</v>
      </c>
    </row>
    <row r="36" spans="1:6" ht="23.25">
      <c r="A36" s="58"/>
      <c r="B36" s="59">
        <v>75023</v>
      </c>
      <c r="C36" s="60" t="s">
        <v>94</v>
      </c>
      <c r="D36" s="61">
        <v>3209129.5</v>
      </c>
      <c r="E36" s="61">
        <f>SUM(D36)</f>
        <v>3209129.5</v>
      </c>
      <c r="F36" s="61">
        <v>0</v>
      </c>
    </row>
    <row r="37" spans="1:6" ht="18.75" customHeight="1">
      <c r="A37" s="58"/>
      <c r="B37" s="59">
        <v>75075</v>
      </c>
      <c r="C37" s="60" t="s">
        <v>95</v>
      </c>
      <c r="D37" s="61">
        <v>268100</v>
      </c>
      <c r="E37" s="61">
        <v>268100</v>
      </c>
      <c r="F37" s="61">
        <v>0</v>
      </c>
    </row>
    <row r="38" spans="1:6" ht="18.75" customHeight="1">
      <c r="A38" s="58"/>
      <c r="B38" s="59">
        <v>75095</v>
      </c>
      <c r="C38" s="60" t="s">
        <v>87</v>
      </c>
      <c r="D38" s="61">
        <v>11145</v>
      </c>
      <c r="E38" s="61">
        <v>0</v>
      </c>
      <c r="F38" s="61">
        <v>11145</v>
      </c>
    </row>
    <row r="39" spans="1:6" ht="18" customHeight="1">
      <c r="A39" s="71" t="s">
        <v>96</v>
      </c>
      <c r="B39" s="71"/>
      <c r="C39" s="71"/>
      <c r="D39" s="72">
        <f>SUM(D34:D38)</f>
        <v>3786618.5</v>
      </c>
      <c r="E39" s="72">
        <f>SUM(E34:E38)</f>
        <v>3775473.5</v>
      </c>
      <c r="F39" s="72">
        <f>SUM(F34:F38)</f>
        <v>11145</v>
      </c>
    </row>
    <row r="40" spans="1:6" ht="23.25" customHeight="1">
      <c r="A40" s="64">
        <v>754</v>
      </c>
      <c r="B40" s="65" t="s">
        <v>97</v>
      </c>
      <c r="C40" s="65"/>
      <c r="D40" s="70"/>
      <c r="E40" s="57"/>
      <c r="F40" s="57"/>
    </row>
    <row r="41" spans="1:6" ht="15.75" customHeight="1">
      <c r="A41" s="58"/>
      <c r="B41" s="59">
        <v>75404</v>
      </c>
      <c r="C41" s="60" t="s">
        <v>98</v>
      </c>
      <c r="D41" s="61">
        <v>65000</v>
      </c>
      <c r="E41" s="61">
        <v>0</v>
      </c>
      <c r="F41" s="61">
        <v>65000</v>
      </c>
    </row>
    <row r="42" spans="1:6" ht="16.5" customHeight="1">
      <c r="A42" s="58"/>
      <c r="B42" s="59">
        <v>75412</v>
      </c>
      <c r="C42" s="60" t="s">
        <v>99</v>
      </c>
      <c r="D42" s="61">
        <v>252700</v>
      </c>
      <c r="E42" s="61">
        <v>252700</v>
      </c>
      <c r="F42" s="61">
        <v>0</v>
      </c>
    </row>
    <row r="43" spans="1:6" ht="18" customHeight="1">
      <c r="A43" s="58"/>
      <c r="B43" s="59">
        <v>75414</v>
      </c>
      <c r="C43" s="60" t="s">
        <v>100</v>
      </c>
      <c r="D43" s="61">
        <v>7640</v>
      </c>
      <c r="E43" s="61">
        <v>7640</v>
      </c>
      <c r="F43" s="61">
        <v>0</v>
      </c>
    </row>
    <row r="44" spans="1:6" ht="15" customHeight="1">
      <c r="A44" s="71" t="s">
        <v>33</v>
      </c>
      <c r="B44" s="71"/>
      <c r="C44" s="71"/>
      <c r="D44" s="72">
        <f>E44+F44</f>
        <v>325340</v>
      </c>
      <c r="E44" s="72">
        <f>SUM(E41:E43)</f>
        <v>260340</v>
      </c>
      <c r="F44" s="72">
        <f>SUM(F41:F43)</f>
        <v>65000</v>
      </c>
    </row>
    <row r="45" spans="1:6" ht="37.5" customHeight="1">
      <c r="A45" s="64">
        <v>756</v>
      </c>
      <c r="B45" s="65" t="s">
        <v>34</v>
      </c>
      <c r="C45" s="65"/>
      <c r="D45" s="70"/>
      <c r="E45" s="57"/>
      <c r="F45" s="57"/>
    </row>
    <row r="46" spans="1:6" ht="23.25">
      <c r="A46" s="58"/>
      <c r="B46" s="59">
        <v>75647</v>
      </c>
      <c r="C46" s="60" t="s">
        <v>101</v>
      </c>
      <c r="D46" s="61">
        <v>86000</v>
      </c>
      <c r="E46" s="61">
        <v>86000</v>
      </c>
      <c r="F46" s="61">
        <v>0</v>
      </c>
    </row>
    <row r="47" spans="1:6" ht="21.75" customHeight="1">
      <c r="A47" s="71" t="s">
        <v>50</v>
      </c>
      <c r="B47" s="71"/>
      <c r="C47" s="71"/>
      <c r="D47" s="72">
        <f>SUM(D46)</f>
        <v>86000</v>
      </c>
      <c r="E47" s="72">
        <f>SUM(E46)</f>
        <v>86000</v>
      </c>
      <c r="F47" s="72">
        <f>SUM(F46)</f>
        <v>0</v>
      </c>
    </row>
    <row r="48" spans="1:6" ht="27.75" customHeight="1">
      <c r="A48" s="64">
        <v>757</v>
      </c>
      <c r="B48" s="65" t="s">
        <v>102</v>
      </c>
      <c r="C48" s="65"/>
      <c r="D48" s="70"/>
      <c r="E48" s="57"/>
      <c r="F48" s="57"/>
    </row>
    <row r="49" spans="1:6" ht="35.25" customHeight="1">
      <c r="A49" s="58"/>
      <c r="B49" s="59">
        <v>75702</v>
      </c>
      <c r="C49" s="60" t="s">
        <v>103</v>
      </c>
      <c r="D49" s="61">
        <v>130000</v>
      </c>
      <c r="E49" s="61">
        <v>130000</v>
      </c>
      <c r="F49" s="61">
        <v>0</v>
      </c>
    </row>
    <row r="50" spans="1:6" ht="17.25" customHeight="1">
      <c r="A50" s="71" t="s">
        <v>104</v>
      </c>
      <c r="B50" s="71"/>
      <c r="C50" s="71"/>
      <c r="D50" s="72">
        <f>E50+F50</f>
        <v>130000</v>
      </c>
      <c r="E50" s="72">
        <f>SUM(E49)</f>
        <v>130000</v>
      </c>
      <c r="F50" s="72">
        <f>SUM(F49)</f>
        <v>0</v>
      </c>
    </row>
    <row r="51" spans="1:6" ht="12.75" customHeight="1">
      <c r="A51" s="64">
        <v>758</v>
      </c>
      <c r="B51" s="65" t="s">
        <v>51</v>
      </c>
      <c r="C51" s="65"/>
      <c r="D51" s="70"/>
      <c r="E51" s="57"/>
      <c r="F51" s="57"/>
    </row>
    <row r="52" spans="1:6" ht="18.75" customHeight="1">
      <c r="A52" s="58"/>
      <c r="B52" s="59">
        <v>75818</v>
      </c>
      <c r="C52" s="60" t="s">
        <v>105</v>
      </c>
      <c r="D52" s="61">
        <v>100960</v>
      </c>
      <c r="E52" s="61">
        <v>100960</v>
      </c>
      <c r="F52" s="61">
        <v>0</v>
      </c>
    </row>
    <row r="53" spans="1:6" ht="18" customHeight="1">
      <c r="A53" s="71" t="s">
        <v>54</v>
      </c>
      <c r="B53" s="71"/>
      <c r="C53" s="71"/>
      <c r="D53" s="72">
        <f>E53+F53</f>
        <v>100960</v>
      </c>
      <c r="E53" s="72">
        <f>SUM(E52)</f>
        <v>100960</v>
      </c>
      <c r="F53" s="72">
        <f>SUM(F52)</f>
        <v>0</v>
      </c>
    </row>
    <row r="54" spans="1:6" ht="28.5" customHeight="1">
      <c r="A54" s="64">
        <v>801</v>
      </c>
      <c r="B54" s="65" t="s">
        <v>106</v>
      </c>
      <c r="C54" s="65"/>
      <c r="D54" s="70"/>
      <c r="E54" s="57"/>
      <c r="F54" s="57"/>
    </row>
    <row r="55" spans="1:6" ht="20.25" customHeight="1">
      <c r="A55" s="58"/>
      <c r="B55" s="59">
        <v>80101</v>
      </c>
      <c r="C55" s="60" t="s">
        <v>107</v>
      </c>
      <c r="D55" s="61">
        <v>8179592.24</v>
      </c>
      <c r="E55" s="61">
        <v>7717692.24</v>
      </c>
      <c r="F55" s="61">
        <v>461900</v>
      </c>
    </row>
    <row r="56" spans="1:6" ht="23.25">
      <c r="A56" s="58"/>
      <c r="B56" s="59">
        <v>80103</v>
      </c>
      <c r="C56" s="60" t="s">
        <v>108</v>
      </c>
      <c r="D56" s="61">
        <v>619745</v>
      </c>
      <c r="E56" s="61">
        <v>619745</v>
      </c>
      <c r="F56" s="61">
        <v>0</v>
      </c>
    </row>
    <row r="57" spans="1:6" ht="15.75" customHeight="1">
      <c r="A57" s="58"/>
      <c r="B57" s="59">
        <v>80104</v>
      </c>
      <c r="C57" s="60" t="s">
        <v>109</v>
      </c>
      <c r="D57" s="61">
        <v>20000</v>
      </c>
      <c r="E57" s="61">
        <v>20000</v>
      </c>
      <c r="F57" s="61">
        <v>0</v>
      </c>
    </row>
    <row r="58" spans="1:6" ht="17.25" customHeight="1">
      <c r="A58" s="58"/>
      <c r="B58" s="59">
        <v>80110</v>
      </c>
      <c r="C58" s="60" t="s">
        <v>110</v>
      </c>
      <c r="D58" s="61">
        <v>2894287</v>
      </c>
      <c r="E58" s="61">
        <v>2894287</v>
      </c>
      <c r="F58" s="61">
        <v>0</v>
      </c>
    </row>
    <row r="59" spans="1:6" ht="16.5" customHeight="1">
      <c r="A59" s="58"/>
      <c r="B59" s="59">
        <v>80113</v>
      </c>
      <c r="C59" s="60" t="s">
        <v>111</v>
      </c>
      <c r="D59" s="61">
        <v>168760</v>
      </c>
      <c r="E59" s="61">
        <v>168760</v>
      </c>
      <c r="F59" s="61">
        <v>0</v>
      </c>
    </row>
    <row r="60" spans="1:6" ht="17.25" customHeight="1">
      <c r="A60" s="58"/>
      <c r="B60" s="59">
        <v>80146</v>
      </c>
      <c r="C60" s="60" t="s">
        <v>112</v>
      </c>
      <c r="D60" s="61">
        <v>21000</v>
      </c>
      <c r="E60" s="61">
        <v>21000</v>
      </c>
      <c r="F60" s="61">
        <v>0</v>
      </c>
    </row>
    <row r="61" spans="1:6" ht="17.25" customHeight="1">
      <c r="A61" s="58"/>
      <c r="B61" s="59">
        <v>80195</v>
      </c>
      <c r="C61" s="60" t="s">
        <v>87</v>
      </c>
      <c r="D61" s="61">
        <v>83184</v>
      </c>
      <c r="E61" s="61">
        <v>83184</v>
      </c>
      <c r="F61" s="61">
        <v>0</v>
      </c>
    </row>
    <row r="62" spans="1:6" ht="27.75" customHeight="1">
      <c r="A62" s="71" t="s">
        <v>113</v>
      </c>
      <c r="B62" s="71"/>
      <c r="C62" s="71"/>
      <c r="D62" s="72">
        <f>E62+F62</f>
        <v>11986568.24</v>
      </c>
      <c r="E62" s="72">
        <f>SUM(E55:E61)</f>
        <v>11524668.24</v>
      </c>
      <c r="F62" s="72">
        <f>SUM(F55:F61)</f>
        <v>461900</v>
      </c>
    </row>
    <row r="63" spans="1:6" ht="32.25" customHeight="1">
      <c r="A63" s="64">
        <v>851</v>
      </c>
      <c r="B63" s="65" t="s">
        <v>114</v>
      </c>
      <c r="C63" s="65"/>
      <c r="D63" s="57"/>
      <c r="E63" s="57"/>
      <c r="F63" s="57"/>
    </row>
    <row r="64" spans="1:6" ht="15.75" customHeight="1">
      <c r="A64" s="58"/>
      <c r="B64" s="59">
        <v>85149</v>
      </c>
      <c r="C64" s="60" t="s">
        <v>115</v>
      </c>
      <c r="D64" s="61">
        <v>70000</v>
      </c>
      <c r="E64" s="61">
        <v>70000</v>
      </c>
      <c r="F64" s="61">
        <v>0</v>
      </c>
    </row>
    <row r="65" spans="1:6" ht="18" customHeight="1">
      <c r="A65" s="58"/>
      <c r="B65" s="59">
        <v>85153</v>
      </c>
      <c r="C65" s="60" t="s">
        <v>116</v>
      </c>
      <c r="D65" s="61">
        <v>2000</v>
      </c>
      <c r="E65" s="61">
        <v>2000</v>
      </c>
      <c r="F65" s="61">
        <v>0</v>
      </c>
    </row>
    <row r="66" spans="1:6" ht="18.75" customHeight="1">
      <c r="A66" s="58"/>
      <c r="B66" s="59">
        <v>85154</v>
      </c>
      <c r="C66" s="60" t="s">
        <v>117</v>
      </c>
      <c r="D66" s="61">
        <v>114000</v>
      </c>
      <c r="E66" s="61">
        <v>114000</v>
      </c>
      <c r="F66" s="61">
        <v>0</v>
      </c>
    </row>
    <row r="67" spans="1:6" ht="19.5" customHeight="1">
      <c r="A67" s="58"/>
      <c r="B67" s="59">
        <v>85195</v>
      </c>
      <c r="C67" s="60" t="s">
        <v>87</v>
      </c>
      <c r="D67" s="61">
        <v>39500</v>
      </c>
      <c r="E67" s="61">
        <v>39500</v>
      </c>
      <c r="F67" s="61">
        <v>0</v>
      </c>
    </row>
    <row r="68" spans="1:6" ht="22.5" customHeight="1">
      <c r="A68" s="71" t="s">
        <v>118</v>
      </c>
      <c r="B68" s="71"/>
      <c r="C68" s="71"/>
      <c r="D68" s="72">
        <f>E68+F68</f>
        <v>225500</v>
      </c>
      <c r="E68" s="72">
        <f>SUM(E64:E67)</f>
        <v>225500</v>
      </c>
      <c r="F68" s="72">
        <f>SUM(F64:F67)</f>
        <v>0</v>
      </c>
    </row>
    <row r="69" spans="1:6" ht="26.25" customHeight="1">
      <c r="A69" s="64">
        <v>852</v>
      </c>
      <c r="B69" s="65" t="s">
        <v>55</v>
      </c>
      <c r="C69" s="65"/>
      <c r="D69" s="70"/>
      <c r="E69" s="57"/>
      <c r="F69" s="57"/>
    </row>
    <row r="70" spans="1:6" ht="12.75">
      <c r="A70" s="58"/>
      <c r="B70" s="59">
        <v>85202</v>
      </c>
      <c r="C70" s="60" t="s">
        <v>119</v>
      </c>
      <c r="D70" s="61">
        <v>280000</v>
      </c>
      <c r="E70" s="61">
        <v>280000</v>
      </c>
      <c r="F70" s="61">
        <v>0</v>
      </c>
    </row>
    <row r="71" spans="1:6" ht="39" customHeight="1">
      <c r="A71" s="58"/>
      <c r="B71" s="59">
        <v>85212</v>
      </c>
      <c r="C71" s="22" t="s">
        <v>120</v>
      </c>
      <c r="D71" s="61">
        <v>4069000</v>
      </c>
      <c r="E71" s="61">
        <v>4069000</v>
      </c>
      <c r="F71" s="61">
        <v>0</v>
      </c>
    </row>
    <row r="72" spans="1:6" ht="38.25" customHeight="1">
      <c r="A72" s="58"/>
      <c r="B72" s="59">
        <v>85213</v>
      </c>
      <c r="C72" s="22" t="s">
        <v>121</v>
      </c>
      <c r="D72" s="61">
        <v>25400</v>
      </c>
      <c r="E72" s="61">
        <v>25400</v>
      </c>
      <c r="F72" s="61">
        <v>0</v>
      </c>
    </row>
    <row r="73" spans="1:6" ht="25.5" customHeight="1">
      <c r="A73" s="58"/>
      <c r="B73" s="59">
        <v>85214</v>
      </c>
      <c r="C73" s="60" t="s">
        <v>122</v>
      </c>
      <c r="D73" s="61">
        <v>290000</v>
      </c>
      <c r="E73" s="61">
        <v>290000</v>
      </c>
      <c r="F73" s="61">
        <v>0</v>
      </c>
    </row>
    <row r="74" spans="1:6" ht="18.75" customHeight="1">
      <c r="A74" s="58"/>
      <c r="B74" s="59">
        <v>85215</v>
      </c>
      <c r="C74" s="60" t="s">
        <v>123</v>
      </c>
      <c r="D74" s="61">
        <v>73000</v>
      </c>
      <c r="E74" s="61">
        <v>73000</v>
      </c>
      <c r="F74" s="61">
        <v>0</v>
      </c>
    </row>
    <row r="75" spans="1:6" ht="18.75" customHeight="1">
      <c r="A75" s="58"/>
      <c r="B75" s="59">
        <v>85216</v>
      </c>
      <c r="C75" s="60" t="s">
        <v>124</v>
      </c>
      <c r="D75" s="61">
        <v>198000</v>
      </c>
      <c r="E75" s="61">
        <v>198000</v>
      </c>
      <c r="F75" s="61"/>
    </row>
    <row r="76" spans="1:6" ht="18" customHeight="1">
      <c r="A76" s="58"/>
      <c r="B76" s="59">
        <v>85219</v>
      </c>
      <c r="C76" s="60" t="s">
        <v>125</v>
      </c>
      <c r="D76" s="61">
        <v>601000</v>
      </c>
      <c r="E76" s="61">
        <v>601000</v>
      </c>
      <c r="F76" s="61">
        <v>0</v>
      </c>
    </row>
    <row r="77" spans="1:6" ht="27" customHeight="1">
      <c r="A77" s="58"/>
      <c r="B77" s="59">
        <v>85228</v>
      </c>
      <c r="C77" s="60" t="s">
        <v>126</v>
      </c>
      <c r="D77" s="61">
        <v>14300</v>
      </c>
      <c r="E77" s="61">
        <v>14300</v>
      </c>
      <c r="F77" s="61">
        <v>0</v>
      </c>
    </row>
    <row r="78" spans="1:6" ht="21.75" customHeight="1">
      <c r="A78" s="58"/>
      <c r="B78" s="59">
        <v>85295</v>
      </c>
      <c r="C78" s="60" t="s">
        <v>87</v>
      </c>
      <c r="D78" s="61">
        <v>478000</v>
      </c>
      <c r="E78" s="61">
        <v>478000</v>
      </c>
      <c r="F78" s="61">
        <v>0</v>
      </c>
    </row>
    <row r="79" spans="1:6" ht="18" customHeight="1">
      <c r="A79" s="71" t="s">
        <v>59</v>
      </c>
      <c r="B79" s="71"/>
      <c r="C79" s="71"/>
      <c r="D79" s="72">
        <f>E79+F79</f>
        <v>6028700</v>
      </c>
      <c r="E79" s="72">
        <f>SUM(E70:E78)</f>
        <v>6028700</v>
      </c>
      <c r="F79" s="72">
        <f>SUM(F70:F78)</f>
        <v>0</v>
      </c>
    </row>
    <row r="80" spans="1:6" ht="24.75" customHeight="1">
      <c r="A80" s="64">
        <v>854</v>
      </c>
      <c r="B80" s="65" t="s">
        <v>127</v>
      </c>
      <c r="C80" s="65"/>
      <c r="D80" s="70"/>
      <c r="E80" s="57"/>
      <c r="F80" s="57"/>
    </row>
    <row r="81" spans="1:6" ht="21" customHeight="1">
      <c r="A81" s="58"/>
      <c r="B81" s="59">
        <v>85415</v>
      </c>
      <c r="C81" s="60" t="s">
        <v>128</v>
      </c>
      <c r="D81" s="61">
        <v>166020</v>
      </c>
      <c r="E81" s="61">
        <v>166020</v>
      </c>
      <c r="F81" s="61">
        <v>0</v>
      </c>
    </row>
    <row r="82" spans="1:6" ht="33.75" customHeight="1">
      <c r="A82" s="71" t="s">
        <v>129</v>
      </c>
      <c r="B82" s="71"/>
      <c r="C82" s="71"/>
      <c r="D82" s="72">
        <f>E82+F82</f>
        <v>166020</v>
      </c>
      <c r="E82" s="72">
        <f>SUM(E81)</f>
        <v>166020</v>
      </c>
      <c r="F82" s="72">
        <f>SUM(F81)</f>
        <v>0</v>
      </c>
    </row>
    <row r="83" spans="1:6" ht="33.75" customHeight="1">
      <c r="A83" s="64">
        <v>900</v>
      </c>
      <c r="B83" s="65" t="s">
        <v>60</v>
      </c>
      <c r="C83" s="65"/>
      <c r="D83" s="70"/>
      <c r="E83" s="57"/>
      <c r="F83" s="57"/>
    </row>
    <row r="84" spans="1:6" ht="24.75" customHeight="1">
      <c r="A84" s="58"/>
      <c r="B84" s="59">
        <v>90003</v>
      </c>
      <c r="C84" s="60" t="s">
        <v>130</v>
      </c>
      <c r="D84" s="61">
        <v>256000</v>
      </c>
      <c r="E84" s="61">
        <v>256000</v>
      </c>
      <c r="F84" s="61">
        <v>0</v>
      </c>
    </row>
    <row r="85" spans="1:6" ht="21.75" customHeight="1">
      <c r="A85" s="58"/>
      <c r="B85" s="59">
        <v>90015</v>
      </c>
      <c r="C85" s="60" t="s">
        <v>131</v>
      </c>
      <c r="D85" s="61">
        <v>955000</v>
      </c>
      <c r="E85" s="61">
        <v>655000</v>
      </c>
      <c r="F85" s="61">
        <v>300000</v>
      </c>
    </row>
    <row r="86" spans="1:6" ht="24.75" customHeight="1">
      <c r="A86" s="58"/>
      <c r="B86" s="59">
        <v>90017</v>
      </c>
      <c r="C86" s="60" t="s">
        <v>132</v>
      </c>
      <c r="D86" s="61">
        <v>138300</v>
      </c>
      <c r="E86" s="61">
        <v>138300</v>
      </c>
      <c r="F86" s="61">
        <v>0</v>
      </c>
    </row>
    <row r="87" spans="1:6" ht="22.5" customHeight="1">
      <c r="A87" s="58"/>
      <c r="B87" s="59">
        <v>90095</v>
      </c>
      <c r="C87" s="60" t="s">
        <v>87</v>
      </c>
      <c r="D87" s="61">
        <v>306500</v>
      </c>
      <c r="E87" s="61">
        <v>306500</v>
      </c>
      <c r="F87" s="61">
        <v>0</v>
      </c>
    </row>
    <row r="88" spans="1:6" ht="22.5" customHeight="1">
      <c r="A88" s="71" t="s">
        <v>61</v>
      </c>
      <c r="B88" s="71"/>
      <c r="C88" s="71"/>
      <c r="D88" s="72">
        <f>E88+F88</f>
        <v>1655800</v>
      </c>
      <c r="E88" s="72">
        <f>SUM(E84:E87)</f>
        <v>1355800</v>
      </c>
      <c r="F88" s="72">
        <f>SUM(F84:F87)</f>
        <v>300000</v>
      </c>
    </row>
    <row r="89" spans="1:6" ht="26.25" customHeight="1">
      <c r="A89" s="64">
        <v>921</v>
      </c>
      <c r="B89" s="65" t="s">
        <v>133</v>
      </c>
      <c r="C89" s="65"/>
      <c r="D89" s="70"/>
      <c r="E89" s="57"/>
      <c r="F89" s="57"/>
    </row>
    <row r="90" spans="1:6" ht="16.5" customHeight="1">
      <c r="A90" s="58"/>
      <c r="B90" s="59">
        <v>92109</v>
      </c>
      <c r="C90" s="60" t="s">
        <v>134</v>
      </c>
      <c r="D90" s="61">
        <v>122915.88</v>
      </c>
      <c r="E90" s="61">
        <v>122915.88</v>
      </c>
      <c r="F90" s="61">
        <v>0</v>
      </c>
    </row>
    <row r="91" spans="1:6" ht="16.5" customHeight="1">
      <c r="A91" s="58"/>
      <c r="B91" s="59">
        <v>92116</v>
      </c>
      <c r="C91" s="60" t="s">
        <v>135</v>
      </c>
      <c r="D91" s="61">
        <v>320000</v>
      </c>
      <c r="E91" s="61">
        <v>320000</v>
      </c>
      <c r="F91" s="61">
        <v>0</v>
      </c>
    </row>
    <row r="92" spans="1:6" ht="18.75" customHeight="1">
      <c r="A92" s="71" t="s">
        <v>136</v>
      </c>
      <c r="B92" s="71"/>
      <c r="C92" s="71"/>
      <c r="D92" s="72">
        <f>SUM(D90:D91)</f>
        <v>442915.88</v>
      </c>
      <c r="E92" s="72">
        <f>SUM(E90:E91)</f>
        <v>442915.88</v>
      </c>
      <c r="F92" s="72">
        <f>SUM(F90:F91)</f>
        <v>0</v>
      </c>
    </row>
    <row r="93" spans="1:6" ht="21" customHeight="1">
      <c r="A93" s="64">
        <v>926</v>
      </c>
      <c r="B93" s="65" t="s">
        <v>137</v>
      </c>
      <c r="C93" s="65"/>
      <c r="D93" s="57"/>
      <c r="E93" s="57"/>
      <c r="F93" s="57"/>
    </row>
    <row r="94" spans="1:6" ht="22.5" customHeight="1">
      <c r="A94" s="75"/>
      <c r="B94" s="59">
        <v>92605</v>
      </c>
      <c r="C94" s="60" t="s">
        <v>138</v>
      </c>
      <c r="D94" s="61">
        <v>2000</v>
      </c>
      <c r="E94" s="61">
        <v>2000</v>
      </c>
      <c r="F94" s="61">
        <v>0</v>
      </c>
    </row>
    <row r="95" spans="1:6" ht="16.5" customHeight="1">
      <c r="A95" s="76" t="s">
        <v>139</v>
      </c>
      <c r="B95" s="76"/>
      <c r="C95" s="76"/>
      <c r="D95" s="72">
        <f>E95+F95</f>
        <v>2000</v>
      </c>
      <c r="E95" s="72">
        <f>SUM(E94)</f>
        <v>2000</v>
      </c>
      <c r="F95" s="72">
        <f>SUM(F94)</f>
        <v>0</v>
      </c>
    </row>
    <row r="96" spans="1:6" ht="31.5" customHeight="1">
      <c r="A96" s="77" t="s">
        <v>140</v>
      </c>
      <c r="B96" s="77"/>
      <c r="C96" s="77"/>
      <c r="D96" s="78">
        <f>D13+D19+D16+D22+D25+D28+D32+D39+D44+D47+D50+D53+D62+D68+D79+D82+D88+D92+D95</f>
        <v>35450000.00000001</v>
      </c>
      <c r="E96" s="78">
        <f>E13+E19+E22+E25+E28+E32+E39+E44+E47+E50+E53+E62+E68+E79+E82+E88+E92+E95</f>
        <v>25519308.94</v>
      </c>
      <c r="F96" s="78">
        <f>F13+F16+F19+F22+F25+F28+F32+F39+F44+F47+F50+F53+F62+F68+F79+F82+F88+F95</f>
        <v>9930691.06</v>
      </c>
    </row>
  </sheetData>
  <mergeCells count="54">
    <mergeCell ref="A5:A7"/>
    <mergeCell ref="B5:B7"/>
    <mergeCell ref="C5:C7"/>
    <mergeCell ref="D5:F5"/>
    <mergeCell ref="D6:D7"/>
    <mergeCell ref="E6:F6"/>
    <mergeCell ref="B9:C9"/>
    <mergeCell ref="A10:A12"/>
    <mergeCell ref="A13:C13"/>
    <mergeCell ref="B14:C14"/>
    <mergeCell ref="A16:C16"/>
    <mergeCell ref="B17:C17"/>
    <mergeCell ref="A19:C19"/>
    <mergeCell ref="B20:C20"/>
    <mergeCell ref="A22:C22"/>
    <mergeCell ref="B23:C23"/>
    <mergeCell ref="A25:C25"/>
    <mergeCell ref="B26:C26"/>
    <mergeCell ref="A28:C28"/>
    <mergeCell ref="B29:C29"/>
    <mergeCell ref="A30:A31"/>
    <mergeCell ref="A32:C32"/>
    <mergeCell ref="B33:C33"/>
    <mergeCell ref="A34:A38"/>
    <mergeCell ref="A39:C39"/>
    <mergeCell ref="B40:C40"/>
    <mergeCell ref="A41:A43"/>
    <mergeCell ref="A44:C44"/>
    <mergeCell ref="B45:C45"/>
    <mergeCell ref="A47:C47"/>
    <mergeCell ref="B48:C48"/>
    <mergeCell ref="A50:C50"/>
    <mergeCell ref="B51:C51"/>
    <mergeCell ref="A53:C53"/>
    <mergeCell ref="B54:C54"/>
    <mergeCell ref="A55:A61"/>
    <mergeCell ref="A62:C62"/>
    <mergeCell ref="B63:C63"/>
    <mergeCell ref="A64:A67"/>
    <mergeCell ref="A68:C68"/>
    <mergeCell ref="B69:C69"/>
    <mergeCell ref="A70:A78"/>
    <mergeCell ref="A79:C79"/>
    <mergeCell ref="B80:C80"/>
    <mergeCell ref="A82:C82"/>
    <mergeCell ref="B83:C83"/>
    <mergeCell ref="A84:A87"/>
    <mergeCell ref="A88:C88"/>
    <mergeCell ref="B89:C89"/>
    <mergeCell ref="A90:A91"/>
    <mergeCell ref="A92:C92"/>
    <mergeCell ref="B93:C93"/>
    <mergeCell ref="A95:C95"/>
    <mergeCell ref="A96:C96"/>
  </mergeCells>
  <printOptions horizontalCentered="1" verticalCentered="1"/>
  <pageMargins left="0.9881944444444445" right="0.9881944444444445" top="0.9604166666666667" bottom="0.9604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5"/>
  <sheetViews>
    <sheetView zoomScale="81" zoomScaleNormal="81" workbookViewId="0" topLeftCell="A64">
      <selection activeCell="G100" sqref="G100"/>
    </sheetView>
  </sheetViews>
  <sheetFormatPr defaultColWidth="9.140625" defaultRowHeight="12.75"/>
  <cols>
    <col min="1" max="1" width="4.140625" style="79" customWidth="1"/>
    <col min="2" max="2" width="7.57421875" style="79" customWidth="1"/>
    <col min="3" max="3" width="29.7109375" style="79" customWidth="1"/>
    <col min="4" max="5" width="10.421875" style="79" customWidth="1"/>
    <col min="6" max="6" width="11.00390625" style="79" customWidth="1"/>
    <col min="7" max="7" width="9.8515625" style="79" customWidth="1"/>
    <col min="8" max="8" width="10.00390625" style="79" customWidth="1"/>
    <col min="9" max="9" width="10.00390625" style="80" customWidth="1"/>
    <col min="10" max="11" width="9.140625" style="80" customWidth="1"/>
    <col min="12" max="12" width="8.7109375" style="80" customWidth="1"/>
    <col min="13" max="16384" width="9.140625" style="80" customWidth="1"/>
  </cols>
  <sheetData>
    <row r="1" spans="1:9" ht="12.75">
      <c r="A1" s="81"/>
      <c r="B1" s="81"/>
      <c r="C1" s="81"/>
      <c r="D1" s="81"/>
      <c r="E1" s="81"/>
      <c r="F1" s="81"/>
      <c r="H1" s="81"/>
      <c r="I1" s="80" t="s">
        <v>141</v>
      </c>
    </row>
    <row r="2" spans="1:9" ht="17.25" customHeight="1">
      <c r="A2" s="81"/>
      <c r="B2" s="81"/>
      <c r="C2" s="81"/>
      <c r="D2" s="81"/>
      <c r="E2" s="81"/>
      <c r="F2" s="81"/>
      <c r="H2" s="81"/>
      <c r="I2" s="80" t="s">
        <v>142</v>
      </c>
    </row>
    <row r="3" spans="1:6" ht="12.75">
      <c r="A3" s="82"/>
      <c r="B3" s="82"/>
      <c r="C3" s="82"/>
      <c r="D3" s="82"/>
      <c r="E3" s="82"/>
      <c r="F3" s="82"/>
    </row>
    <row r="4" spans="1:8" ht="12.75">
      <c r="A4" s="82"/>
      <c r="B4" s="82"/>
      <c r="C4" s="82"/>
      <c r="D4" s="83"/>
      <c r="E4" s="84" t="s">
        <v>143</v>
      </c>
      <c r="F4" s="85"/>
      <c r="H4" s="86"/>
    </row>
    <row r="5" spans="1:13" ht="20.25" customHeight="1">
      <c r="A5" s="87" t="s">
        <v>3</v>
      </c>
      <c r="B5" s="87" t="s">
        <v>67</v>
      </c>
      <c r="C5" s="87" t="s">
        <v>68</v>
      </c>
      <c r="D5" s="87" t="s">
        <v>6</v>
      </c>
      <c r="E5" s="87" t="s">
        <v>144</v>
      </c>
      <c r="F5" s="87" t="s">
        <v>9</v>
      </c>
      <c r="G5" s="87"/>
      <c r="H5" s="87" t="s">
        <v>145</v>
      </c>
      <c r="I5" s="87" t="s">
        <v>146</v>
      </c>
      <c r="J5" s="87" t="s">
        <v>147</v>
      </c>
      <c r="K5" s="87" t="s">
        <v>148</v>
      </c>
      <c r="L5" s="87" t="s">
        <v>149</v>
      </c>
      <c r="M5" s="88"/>
    </row>
    <row r="6" spans="1:13" ht="56.25" customHeight="1">
      <c r="A6" s="87"/>
      <c r="B6" s="87"/>
      <c r="C6" s="87"/>
      <c r="D6" s="87"/>
      <c r="E6" s="87"/>
      <c r="F6" s="87" t="s">
        <v>150</v>
      </c>
      <c r="G6" s="87" t="s">
        <v>151</v>
      </c>
      <c r="H6" s="87"/>
      <c r="I6" s="87"/>
      <c r="J6" s="87"/>
      <c r="K6" s="87"/>
      <c r="L6" s="87"/>
      <c r="M6" s="88"/>
    </row>
    <row r="7" spans="1:12" ht="10.5" customHeight="1">
      <c r="A7" s="89">
        <v>1</v>
      </c>
      <c r="B7" s="89">
        <v>2</v>
      </c>
      <c r="C7" s="89">
        <v>3</v>
      </c>
      <c r="D7" s="89">
        <v>4</v>
      </c>
      <c r="E7" s="89">
        <v>5</v>
      </c>
      <c r="F7" s="89">
        <v>6</v>
      </c>
      <c r="G7" s="89">
        <v>7</v>
      </c>
      <c r="H7" s="89">
        <v>8</v>
      </c>
      <c r="I7" s="89">
        <v>9</v>
      </c>
      <c r="J7" s="89">
        <v>10</v>
      </c>
      <c r="K7" s="89">
        <v>11</v>
      </c>
      <c r="L7" s="89">
        <v>12</v>
      </c>
    </row>
    <row r="8" spans="1:12" ht="13.5" customHeight="1">
      <c r="A8" s="90" t="s">
        <v>13</v>
      </c>
      <c r="B8" s="91" t="s">
        <v>14</v>
      </c>
      <c r="C8" s="91"/>
      <c r="D8" s="92"/>
      <c r="E8" s="92"/>
      <c r="F8" s="92"/>
      <c r="G8" s="92"/>
      <c r="H8" s="92"/>
      <c r="I8" s="92"/>
      <c r="J8" s="92"/>
      <c r="K8" s="92"/>
      <c r="L8" s="92"/>
    </row>
    <row r="9" spans="1:12" ht="22.5" customHeight="1">
      <c r="A9" s="93"/>
      <c r="B9" s="93" t="s">
        <v>70</v>
      </c>
      <c r="C9" s="94" t="s">
        <v>71</v>
      </c>
      <c r="D9" s="95"/>
      <c r="E9" s="95"/>
      <c r="F9" s="95"/>
      <c r="G9" s="95"/>
      <c r="H9" s="95"/>
      <c r="I9" s="95"/>
      <c r="J9" s="95"/>
      <c r="K9" s="95"/>
      <c r="L9" s="95"/>
    </row>
    <row r="10" spans="1:12" ht="14.25" customHeight="1">
      <c r="A10" s="93"/>
      <c r="B10" s="93" t="s">
        <v>72</v>
      </c>
      <c r="C10" s="94" t="s">
        <v>73</v>
      </c>
      <c r="D10" s="95">
        <v>9680</v>
      </c>
      <c r="E10" s="95"/>
      <c r="F10" s="95"/>
      <c r="G10" s="95"/>
      <c r="H10" s="95">
        <v>9680</v>
      </c>
      <c r="I10" s="95"/>
      <c r="J10" s="95"/>
      <c r="K10" s="95"/>
      <c r="L10" s="95"/>
    </row>
    <row r="11" spans="1:12" ht="12" customHeight="1">
      <c r="A11" s="93" t="s">
        <v>76</v>
      </c>
      <c r="B11" s="93"/>
      <c r="C11" s="93"/>
      <c r="D11" s="96">
        <f>SUM(D9:D10)</f>
        <v>9680</v>
      </c>
      <c r="E11" s="96">
        <f aca="true" t="shared" si="0" ref="E11:L11">E10</f>
        <v>0</v>
      </c>
      <c r="F11" s="96">
        <f t="shared" si="0"/>
        <v>0</v>
      </c>
      <c r="G11" s="96">
        <f t="shared" si="0"/>
        <v>0</v>
      </c>
      <c r="H11" s="96">
        <f t="shared" si="0"/>
        <v>9680</v>
      </c>
      <c r="I11" s="96">
        <f t="shared" si="0"/>
        <v>0</v>
      </c>
      <c r="J11" s="96">
        <f t="shared" si="0"/>
        <v>0</v>
      </c>
      <c r="K11" s="96">
        <f t="shared" si="0"/>
        <v>0</v>
      </c>
      <c r="L11" s="96">
        <f t="shared" si="0"/>
        <v>0</v>
      </c>
    </row>
    <row r="12" spans="1:12" ht="21.75" customHeight="1">
      <c r="A12" s="90">
        <v>400</v>
      </c>
      <c r="B12" s="91" t="s">
        <v>80</v>
      </c>
      <c r="C12" s="91"/>
      <c r="D12" s="92"/>
      <c r="E12" s="92"/>
      <c r="F12" s="92"/>
      <c r="G12" s="92"/>
      <c r="H12" s="92"/>
      <c r="I12" s="92"/>
      <c r="J12" s="92"/>
      <c r="K12" s="92"/>
      <c r="L12" s="92"/>
    </row>
    <row r="13" spans="1:12" ht="12.75" customHeight="1">
      <c r="A13" s="93"/>
      <c r="B13" s="93">
        <v>40002</v>
      </c>
      <c r="C13" s="94" t="s">
        <v>81</v>
      </c>
      <c r="D13" s="95">
        <v>2000</v>
      </c>
      <c r="E13" s="95">
        <v>2000</v>
      </c>
      <c r="F13" s="95"/>
      <c r="G13" s="95">
        <v>2000</v>
      </c>
      <c r="H13" s="95"/>
      <c r="I13" s="95"/>
      <c r="J13" s="95"/>
      <c r="K13" s="95"/>
      <c r="L13" s="95"/>
    </row>
    <row r="14" spans="1:12" ht="12.75" customHeight="1">
      <c r="A14" s="93" t="s">
        <v>82</v>
      </c>
      <c r="B14" s="93"/>
      <c r="C14" s="93"/>
      <c r="D14" s="96">
        <f aca="true" t="shared" si="1" ref="D14:L14">SUM(D13)</f>
        <v>2000</v>
      </c>
      <c r="E14" s="96">
        <f t="shared" si="1"/>
        <v>2000</v>
      </c>
      <c r="F14" s="96">
        <f t="shared" si="1"/>
        <v>0</v>
      </c>
      <c r="G14" s="96">
        <f t="shared" si="1"/>
        <v>2000</v>
      </c>
      <c r="H14" s="96">
        <f t="shared" si="1"/>
        <v>0</v>
      </c>
      <c r="I14" s="96">
        <f t="shared" si="1"/>
        <v>0</v>
      </c>
      <c r="J14" s="96">
        <f t="shared" si="1"/>
        <v>0</v>
      </c>
      <c r="K14" s="96">
        <f t="shared" si="1"/>
        <v>0</v>
      </c>
      <c r="L14" s="96">
        <f t="shared" si="1"/>
        <v>0</v>
      </c>
    </row>
    <row r="15" spans="1:12" ht="12.75" customHeight="1">
      <c r="A15" s="90">
        <v>600</v>
      </c>
      <c r="B15" s="90" t="s">
        <v>83</v>
      </c>
      <c r="C15" s="90"/>
      <c r="D15" s="92"/>
      <c r="E15" s="92"/>
      <c r="F15" s="92"/>
      <c r="G15" s="92"/>
      <c r="H15" s="92"/>
      <c r="I15" s="92"/>
      <c r="J15" s="92"/>
      <c r="K15" s="92"/>
      <c r="L15" s="92"/>
    </row>
    <row r="16" spans="1:12" ht="13.5" customHeight="1">
      <c r="A16" s="93"/>
      <c r="B16" s="93">
        <v>60016</v>
      </c>
      <c r="C16" s="94" t="s">
        <v>84</v>
      </c>
      <c r="D16" s="95">
        <v>804000</v>
      </c>
      <c r="E16" s="95">
        <v>804000</v>
      </c>
      <c r="F16" s="95"/>
      <c r="G16" s="95">
        <v>804000</v>
      </c>
      <c r="H16" s="95"/>
      <c r="I16" s="95"/>
      <c r="J16" s="95"/>
      <c r="K16" s="95"/>
      <c r="L16" s="95"/>
    </row>
    <row r="17" spans="1:12" ht="10.5" customHeight="1">
      <c r="A17" s="93" t="s">
        <v>85</v>
      </c>
      <c r="B17" s="93"/>
      <c r="C17" s="93"/>
      <c r="D17" s="96">
        <f>SUM(D16)</f>
        <v>804000</v>
      </c>
      <c r="E17" s="96">
        <f>E16</f>
        <v>804000</v>
      </c>
      <c r="F17" s="96">
        <f>F16</f>
        <v>0</v>
      </c>
      <c r="G17" s="96">
        <f>G16</f>
        <v>804000</v>
      </c>
      <c r="H17" s="96">
        <v>0</v>
      </c>
      <c r="I17" s="96">
        <f>I16</f>
        <v>0</v>
      </c>
      <c r="J17" s="96">
        <f>J16</f>
        <v>0</v>
      </c>
      <c r="K17" s="96">
        <f>K16</f>
        <v>0</v>
      </c>
      <c r="L17" s="96">
        <f>L16</f>
        <v>0</v>
      </c>
    </row>
    <row r="18" spans="1:12" ht="11.25" customHeight="1">
      <c r="A18" s="90">
        <v>630</v>
      </c>
      <c r="B18" s="91" t="s">
        <v>86</v>
      </c>
      <c r="C18" s="91"/>
      <c r="D18" s="92"/>
      <c r="E18" s="92"/>
      <c r="F18" s="92"/>
      <c r="G18" s="92"/>
      <c r="H18" s="92"/>
      <c r="I18" s="92"/>
      <c r="J18" s="92"/>
      <c r="K18" s="92"/>
      <c r="L18" s="92"/>
    </row>
    <row r="19" spans="1:12" ht="12.75" customHeight="1">
      <c r="A19" s="93"/>
      <c r="B19" s="93">
        <v>63095</v>
      </c>
      <c r="C19" s="94" t="s">
        <v>87</v>
      </c>
      <c r="D19" s="95">
        <v>37000</v>
      </c>
      <c r="E19" s="95">
        <v>37000</v>
      </c>
      <c r="F19" s="95"/>
      <c r="G19" s="97">
        <v>37000</v>
      </c>
      <c r="H19" s="97"/>
      <c r="I19" s="97"/>
      <c r="J19" s="97"/>
      <c r="K19" s="97"/>
      <c r="L19" s="97"/>
    </row>
    <row r="20" spans="1:12" ht="10.5" customHeight="1">
      <c r="A20" s="93" t="s">
        <v>88</v>
      </c>
      <c r="B20" s="93"/>
      <c r="C20" s="93"/>
      <c r="D20" s="96">
        <f>SUM(D19)</f>
        <v>37000</v>
      </c>
      <c r="E20" s="96">
        <f aca="true" t="shared" si="2" ref="E20:L20">E19</f>
        <v>37000</v>
      </c>
      <c r="F20" s="96">
        <f t="shared" si="2"/>
        <v>0</v>
      </c>
      <c r="G20" s="98">
        <f t="shared" si="2"/>
        <v>37000</v>
      </c>
      <c r="H20" s="98">
        <f t="shared" si="2"/>
        <v>0</v>
      </c>
      <c r="I20" s="98">
        <f t="shared" si="2"/>
        <v>0</v>
      </c>
      <c r="J20" s="98">
        <f t="shared" si="2"/>
        <v>0</v>
      </c>
      <c r="K20" s="98">
        <f t="shared" si="2"/>
        <v>0</v>
      </c>
      <c r="L20" s="98">
        <f t="shared" si="2"/>
        <v>0</v>
      </c>
    </row>
    <row r="21" spans="1:12" ht="15.75" customHeight="1">
      <c r="A21" s="90">
        <v>700</v>
      </c>
      <c r="B21" s="91" t="s">
        <v>20</v>
      </c>
      <c r="C21" s="91"/>
      <c r="D21" s="92"/>
      <c r="E21" s="92"/>
      <c r="F21" s="92"/>
      <c r="G21" s="92"/>
      <c r="H21" s="92"/>
      <c r="I21" s="92"/>
      <c r="J21" s="92"/>
      <c r="K21" s="92"/>
      <c r="L21" s="92"/>
    </row>
    <row r="22" spans="1:12" ht="13.5" customHeight="1">
      <c r="A22" s="93"/>
      <c r="B22" s="93">
        <v>70005</v>
      </c>
      <c r="C22" s="94" t="s">
        <v>89</v>
      </c>
      <c r="D22" s="95">
        <v>273251.32</v>
      </c>
      <c r="E22" s="95">
        <v>273251.32</v>
      </c>
      <c r="F22" s="95"/>
      <c r="G22" s="95">
        <v>273251.32</v>
      </c>
      <c r="H22" s="95"/>
      <c r="I22" s="95"/>
      <c r="J22" s="95"/>
      <c r="K22" s="95"/>
      <c r="L22" s="95"/>
    </row>
    <row r="23" spans="1:12" ht="11.25" customHeight="1">
      <c r="A23" s="93" t="s">
        <v>23</v>
      </c>
      <c r="B23" s="93"/>
      <c r="C23" s="93"/>
      <c r="D23" s="96">
        <f>SUM(D22)</f>
        <v>273251.32</v>
      </c>
      <c r="E23" s="96">
        <f aca="true" t="shared" si="3" ref="E23:L23">E22</f>
        <v>273251.32</v>
      </c>
      <c r="F23" s="96">
        <f t="shared" si="3"/>
        <v>0</v>
      </c>
      <c r="G23" s="96">
        <f t="shared" si="3"/>
        <v>273251.32</v>
      </c>
      <c r="H23" s="96">
        <f t="shared" si="3"/>
        <v>0</v>
      </c>
      <c r="I23" s="96">
        <f t="shared" si="3"/>
        <v>0</v>
      </c>
      <c r="J23" s="96">
        <f t="shared" si="3"/>
        <v>0</v>
      </c>
      <c r="K23" s="96">
        <f t="shared" si="3"/>
        <v>0</v>
      </c>
      <c r="L23" s="96">
        <f t="shared" si="3"/>
        <v>0</v>
      </c>
    </row>
    <row r="24" spans="1:12" ht="14.25" customHeight="1">
      <c r="A24" s="90">
        <v>710</v>
      </c>
      <c r="B24" s="91" t="s">
        <v>24</v>
      </c>
      <c r="C24" s="91"/>
      <c r="D24" s="92"/>
      <c r="E24" s="92"/>
      <c r="F24" s="92"/>
      <c r="G24" s="92"/>
      <c r="H24" s="92"/>
      <c r="I24" s="92"/>
      <c r="J24" s="92"/>
      <c r="K24" s="92"/>
      <c r="L24" s="92"/>
    </row>
    <row r="25" spans="1:12" ht="22.5" customHeight="1">
      <c r="A25" s="93"/>
      <c r="B25" s="93">
        <v>71004</v>
      </c>
      <c r="C25" s="94" t="s">
        <v>90</v>
      </c>
      <c r="D25" s="95">
        <v>270000</v>
      </c>
      <c r="E25" s="95">
        <v>270000</v>
      </c>
      <c r="F25" s="95"/>
      <c r="G25" s="95">
        <v>270000</v>
      </c>
      <c r="H25" s="95"/>
      <c r="I25" s="95"/>
      <c r="J25" s="95"/>
      <c r="K25" s="95"/>
      <c r="L25" s="95"/>
    </row>
    <row r="26" spans="1:12" ht="24.75" customHeight="1">
      <c r="A26" s="93"/>
      <c r="B26" s="93">
        <v>71035</v>
      </c>
      <c r="C26" s="94" t="s">
        <v>91</v>
      </c>
      <c r="D26" s="95">
        <v>25000</v>
      </c>
      <c r="E26" s="95">
        <v>25000</v>
      </c>
      <c r="F26" s="95"/>
      <c r="G26" s="95">
        <v>25000</v>
      </c>
      <c r="H26" s="95"/>
      <c r="I26" s="95"/>
      <c r="J26" s="95"/>
      <c r="K26" s="95"/>
      <c r="L26" s="95"/>
    </row>
    <row r="27" spans="1:12" ht="21" customHeight="1">
      <c r="A27" s="93" t="s">
        <v>26</v>
      </c>
      <c r="B27" s="93"/>
      <c r="C27" s="93"/>
      <c r="D27" s="96">
        <f>SUM(D25:D26)</f>
        <v>295000</v>
      </c>
      <c r="E27" s="96">
        <f aca="true" t="shared" si="4" ref="E27:L27">E25+E26</f>
        <v>295000</v>
      </c>
      <c r="F27" s="96">
        <f t="shared" si="4"/>
        <v>0</v>
      </c>
      <c r="G27" s="96">
        <f t="shared" si="4"/>
        <v>295000</v>
      </c>
      <c r="H27" s="96">
        <f t="shared" si="4"/>
        <v>0</v>
      </c>
      <c r="I27" s="96">
        <f t="shared" si="4"/>
        <v>0</v>
      </c>
      <c r="J27" s="96">
        <f t="shared" si="4"/>
        <v>0</v>
      </c>
      <c r="K27" s="96">
        <f t="shared" si="4"/>
        <v>0</v>
      </c>
      <c r="L27" s="96">
        <f t="shared" si="4"/>
        <v>0</v>
      </c>
    </row>
    <row r="28" spans="1:12" ht="24" customHeight="1">
      <c r="A28" s="90">
        <v>750</v>
      </c>
      <c r="B28" s="91" t="s">
        <v>27</v>
      </c>
      <c r="C28" s="91"/>
      <c r="D28" s="92"/>
      <c r="E28" s="92"/>
      <c r="F28" s="92"/>
      <c r="G28" s="92"/>
      <c r="H28" s="92"/>
      <c r="I28" s="92"/>
      <c r="J28" s="92"/>
      <c r="K28" s="92"/>
      <c r="L28" s="92"/>
    </row>
    <row r="29" spans="1:12" ht="17.25" customHeight="1">
      <c r="A29" s="93"/>
      <c r="B29" s="93">
        <v>75011</v>
      </c>
      <c r="C29" s="94" t="s">
        <v>152</v>
      </c>
      <c r="D29" s="95">
        <v>67944</v>
      </c>
      <c r="E29" s="95">
        <v>67944</v>
      </c>
      <c r="F29" s="95">
        <v>64150</v>
      </c>
      <c r="G29" s="95">
        <v>3794</v>
      </c>
      <c r="H29" s="95"/>
      <c r="I29" s="95"/>
      <c r="J29" s="95"/>
      <c r="K29" s="95"/>
      <c r="L29" s="95"/>
    </row>
    <row r="30" spans="1:12" ht="22.5" customHeight="1">
      <c r="A30" s="93"/>
      <c r="B30" s="93">
        <v>75022</v>
      </c>
      <c r="C30" s="94" t="s">
        <v>93</v>
      </c>
      <c r="D30" s="95">
        <v>230300</v>
      </c>
      <c r="E30" s="95">
        <v>70300</v>
      </c>
      <c r="F30" s="95"/>
      <c r="G30" s="95">
        <v>70300</v>
      </c>
      <c r="H30" s="95"/>
      <c r="I30" s="95">
        <v>160000</v>
      </c>
      <c r="J30" s="95"/>
      <c r="K30" s="95"/>
      <c r="L30" s="95"/>
    </row>
    <row r="31" spans="1:12" ht="27" customHeight="1">
      <c r="A31" s="93"/>
      <c r="B31" s="93">
        <v>75023</v>
      </c>
      <c r="C31" s="94" t="s">
        <v>94</v>
      </c>
      <c r="D31" s="95">
        <v>3209129.5</v>
      </c>
      <c r="E31" s="95">
        <v>3194129.5</v>
      </c>
      <c r="F31" s="95">
        <v>2527000</v>
      </c>
      <c r="G31" s="95">
        <v>667129.5</v>
      </c>
      <c r="H31" s="95"/>
      <c r="I31" s="95">
        <v>15000</v>
      </c>
      <c r="J31" s="95"/>
      <c r="K31" s="95"/>
      <c r="L31" s="95"/>
    </row>
    <row r="32" spans="1:12" ht="25.5" customHeight="1">
      <c r="A32" s="93"/>
      <c r="B32" s="93">
        <v>75075</v>
      </c>
      <c r="C32" s="94" t="s">
        <v>95</v>
      </c>
      <c r="D32" s="95">
        <v>268100</v>
      </c>
      <c r="E32" s="95">
        <v>268100</v>
      </c>
      <c r="F32" s="95">
        <v>36100</v>
      </c>
      <c r="G32" s="95">
        <v>232000</v>
      </c>
      <c r="H32" s="95"/>
      <c r="I32" s="95"/>
      <c r="J32" s="95"/>
      <c r="K32" s="95"/>
      <c r="L32" s="95"/>
    </row>
    <row r="33" spans="1:12" ht="15" customHeight="1">
      <c r="A33" s="93" t="s">
        <v>96</v>
      </c>
      <c r="B33" s="93"/>
      <c r="C33" s="93"/>
      <c r="D33" s="96">
        <f aca="true" t="shared" si="5" ref="D33:L33">SUM(D29:D32)</f>
        <v>3775473.5</v>
      </c>
      <c r="E33" s="96">
        <f t="shared" si="5"/>
        <v>3600473.5</v>
      </c>
      <c r="F33" s="96">
        <f t="shared" si="5"/>
        <v>2627250</v>
      </c>
      <c r="G33" s="96">
        <f t="shared" si="5"/>
        <v>973223.5</v>
      </c>
      <c r="H33" s="96">
        <f t="shared" si="5"/>
        <v>0</v>
      </c>
      <c r="I33" s="96">
        <f t="shared" si="5"/>
        <v>175000</v>
      </c>
      <c r="J33" s="96">
        <f t="shared" si="5"/>
        <v>0</v>
      </c>
      <c r="K33" s="96">
        <f t="shared" si="5"/>
        <v>0</v>
      </c>
      <c r="L33" s="96">
        <f t="shared" si="5"/>
        <v>0</v>
      </c>
    </row>
    <row r="34" spans="1:12" ht="36" customHeight="1">
      <c r="A34" s="90">
        <v>751</v>
      </c>
      <c r="B34" s="91" t="s">
        <v>153</v>
      </c>
      <c r="C34" s="91"/>
      <c r="D34" s="92"/>
      <c r="E34" s="92"/>
      <c r="F34" s="92"/>
      <c r="G34" s="92"/>
      <c r="H34" s="92"/>
      <c r="I34" s="92"/>
      <c r="J34" s="92"/>
      <c r="K34" s="92"/>
      <c r="L34" s="92"/>
    </row>
    <row r="35" spans="1:12" ht="31.5" customHeight="1">
      <c r="A35" s="93"/>
      <c r="B35" s="93">
        <v>75101</v>
      </c>
      <c r="C35" s="94" t="s">
        <v>154</v>
      </c>
      <c r="D35" s="95">
        <v>0</v>
      </c>
      <c r="E35" s="95">
        <v>0</v>
      </c>
      <c r="F35" s="95"/>
      <c r="G35" s="95"/>
      <c r="H35" s="95"/>
      <c r="I35" s="95"/>
      <c r="J35" s="95"/>
      <c r="K35" s="95"/>
      <c r="L35" s="95"/>
    </row>
    <row r="36" spans="1:12" ht="15.75" customHeight="1">
      <c r="A36" s="93" t="s">
        <v>155</v>
      </c>
      <c r="B36" s="93"/>
      <c r="C36" s="93"/>
      <c r="D36" s="96">
        <f aca="true" t="shared" si="6" ref="D36:L36">SUM(D35:D35)</f>
        <v>0</v>
      </c>
      <c r="E36" s="96">
        <f t="shared" si="6"/>
        <v>0</v>
      </c>
      <c r="F36" s="96">
        <f t="shared" si="6"/>
        <v>0</v>
      </c>
      <c r="G36" s="96">
        <f t="shared" si="6"/>
        <v>0</v>
      </c>
      <c r="H36" s="96">
        <f t="shared" si="6"/>
        <v>0</v>
      </c>
      <c r="I36" s="96">
        <f t="shared" si="6"/>
        <v>0</v>
      </c>
      <c r="J36" s="96">
        <f t="shared" si="6"/>
        <v>0</v>
      </c>
      <c r="K36" s="96">
        <f t="shared" si="6"/>
        <v>0</v>
      </c>
      <c r="L36" s="96">
        <f t="shared" si="6"/>
        <v>0</v>
      </c>
    </row>
    <row r="37" spans="1:12" ht="27" customHeight="1">
      <c r="A37" s="90">
        <v>754</v>
      </c>
      <c r="B37" s="91" t="s">
        <v>97</v>
      </c>
      <c r="C37" s="91"/>
      <c r="D37" s="92"/>
      <c r="E37" s="92"/>
      <c r="F37" s="92"/>
      <c r="G37" s="92"/>
      <c r="H37" s="92"/>
      <c r="I37" s="92"/>
      <c r="J37" s="92"/>
      <c r="K37" s="92"/>
      <c r="L37" s="92"/>
    </row>
    <row r="38" spans="1:12" ht="15.75" customHeight="1">
      <c r="A38" s="93"/>
      <c r="B38" s="93">
        <v>75404</v>
      </c>
      <c r="C38" s="94" t="s">
        <v>98</v>
      </c>
      <c r="D38" s="95">
        <v>0</v>
      </c>
      <c r="E38" s="95">
        <v>0</v>
      </c>
      <c r="F38" s="95"/>
      <c r="G38" s="95"/>
      <c r="H38" s="95"/>
      <c r="I38" s="95"/>
      <c r="J38" s="95"/>
      <c r="K38" s="95"/>
      <c r="L38" s="95"/>
    </row>
    <row r="39" spans="1:12" ht="15" customHeight="1">
      <c r="A39" s="93"/>
      <c r="B39" s="93">
        <v>75412</v>
      </c>
      <c r="C39" s="94" t="s">
        <v>99</v>
      </c>
      <c r="D39" s="95">
        <v>252700</v>
      </c>
      <c r="E39" s="95">
        <v>232200</v>
      </c>
      <c r="F39" s="95">
        <v>36700</v>
      </c>
      <c r="G39" s="95">
        <v>195500</v>
      </c>
      <c r="H39" s="95"/>
      <c r="I39" s="95">
        <v>20500</v>
      </c>
      <c r="J39" s="95"/>
      <c r="K39" s="95"/>
      <c r="L39" s="95"/>
    </row>
    <row r="40" spans="1:12" ht="25.5" customHeight="1">
      <c r="A40" s="93"/>
      <c r="B40" s="93">
        <v>75414</v>
      </c>
      <c r="C40" s="94" t="s">
        <v>100</v>
      </c>
      <c r="D40" s="95">
        <v>7640</v>
      </c>
      <c r="E40" s="95">
        <v>7640</v>
      </c>
      <c r="F40" s="95">
        <v>2640</v>
      </c>
      <c r="G40" s="95">
        <v>5000</v>
      </c>
      <c r="H40" s="95"/>
      <c r="I40" s="95"/>
      <c r="J40" s="95"/>
      <c r="K40" s="95"/>
      <c r="L40" s="95"/>
    </row>
    <row r="41" spans="1:12" ht="27" customHeight="1">
      <c r="A41" s="93" t="s">
        <v>33</v>
      </c>
      <c r="B41" s="93"/>
      <c r="C41" s="93"/>
      <c r="D41" s="96">
        <f aca="true" t="shared" si="7" ref="D41:L41">SUM(D38:D40)</f>
        <v>260340</v>
      </c>
      <c r="E41" s="96">
        <f t="shared" si="7"/>
        <v>239840</v>
      </c>
      <c r="F41" s="96">
        <f t="shared" si="7"/>
        <v>39340</v>
      </c>
      <c r="G41" s="96">
        <f t="shared" si="7"/>
        <v>200500</v>
      </c>
      <c r="H41" s="96">
        <f t="shared" si="7"/>
        <v>0</v>
      </c>
      <c r="I41" s="96">
        <f t="shared" si="7"/>
        <v>20500</v>
      </c>
      <c r="J41" s="96">
        <f t="shared" si="7"/>
        <v>0</v>
      </c>
      <c r="K41" s="96">
        <f t="shared" si="7"/>
        <v>0</v>
      </c>
      <c r="L41" s="96">
        <f t="shared" si="7"/>
        <v>0</v>
      </c>
    </row>
    <row r="42" spans="1:12" ht="41.25" customHeight="1">
      <c r="A42" s="90">
        <v>756</v>
      </c>
      <c r="B42" s="99" t="s">
        <v>34</v>
      </c>
      <c r="C42" s="99"/>
      <c r="D42" s="92"/>
      <c r="E42" s="92"/>
      <c r="F42" s="92"/>
      <c r="G42" s="92"/>
      <c r="H42" s="92"/>
      <c r="I42" s="92"/>
      <c r="J42" s="92"/>
      <c r="K42" s="92"/>
      <c r="L42" s="92"/>
    </row>
    <row r="43" spans="1:12" ht="33.75" customHeight="1">
      <c r="A43" s="93"/>
      <c r="B43" s="93">
        <v>75647</v>
      </c>
      <c r="C43" s="94" t="s">
        <v>101</v>
      </c>
      <c r="D43" s="95">
        <v>86000</v>
      </c>
      <c r="E43" s="95">
        <v>86000</v>
      </c>
      <c r="F43" s="95">
        <v>32000</v>
      </c>
      <c r="G43" s="95">
        <v>54000</v>
      </c>
      <c r="H43" s="95"/>
      <c r="I43" s="95"/>
      <c r="J43" s="95"/>
      <c r="K43" s="95"/>
      <c r="L43" s="95"/>
    </row>
    <row r="44" spans="1:12" ht="38.25" customHeight="1">
      <c r="A44" s="93" t="s">
        <v>50</v>
      </c>
      <c r="B44" s="93"/>
      <c r="C44" s="93"/>
      <c r="D44" s="96">
        <f aca="true" t="shared" si="8" ref="D44:L44">SUM(D43)</f>
        <v>86000</v>
      </c>
      <c r="E44" s="96">
        <f t="shared" si="8"/>
        <v>86000</v>
      </c>
      <c r="F44" s="96">
        <f t="shared" si="8"/>
        <v>32000</v>
      </c>
      <c r="G44" s="96">
        <f t="shared" si="8"/>
        <v>54000</v>
      </c>
      <c r="H44" s="96">
        <f t="shared" si="8"/>
        <v>0</v>
      </c>
      <c r="I44" s="96">
        <f t="shared" si="8"/>
        <v>0</v>
      </c>
      <c r="J44" s="96">
        <f t="shared" si="8"/>
        <v>0</v>
      </c>
      <c r="K44" s="96">
        <f t="shared" si="8"/>
        <v>0</v>
      </c>
      <c r="L44" s="96">
        <f t="shared" si="8"/>
        <v>0</v>
      </c>
    </row>
    <row r="45" spans="1:12" ht="24" customHeight="1">
      <c r="A45" s="90">
        <v>757</v>
      </c>
      <c r="B45" s="91" t="s">
        <v>102</v>
      </c>
      <c r="C45" s="91"/>
      <c r="D45" s="92"/>
      <c r="E45" s="92"/>
      <c r="F45" s="92"/>
      <c r="G45" s="92"/>
      <c r="H45" s="92"/>
      <c r="I45" s="92"/>
      <c r="J45" s="92"/>
      <c r="K45" s="92"/>
      <c r="L45" s="92"/>
    </row>
    <row r="46" spans="1:12" ht="36.75" customHeight="1">
      <c r="A46" s="93"/>
      <c r="B46" s="93">
        <v>75702</v>
      </c>
      <c r="C46" s="94" t="s">
        <v>103</v>
      </c>
      <c r="D46" s="95">
        <v>130000</v>
      </c>
      <c r="E46" s="95"/>
      <c r="F46" s="95"/>
      <c r="G46" s="95"/>
      <c r="H46" s="95"/>
      <c r="I46" s="95"/>
      <c r="J46" s="95"/>
      <c r="K46" s="95"/>
      <c r="L46" s="95">
        <v>130000</v>
      </c>
    </row>
    <row r="47" spans="1:12" ht="16.5" customHeight="1">
      <c r="A47" s="93" t="s">
        <v>104</v>
      </c>
      <c r="B47" s="93"/>
      <c r="C47" s="93"/>
      <c r="D47" s="96">
        <f aca="true" t="shared" si="9" ref="D47:L47">SUM(D46)</f>
        <v>130000</v>
      </c>
      <c r="E47" s="96">
        <f t="shared" si="9"/>
        <v>0</v>
      </c>
      <c r="F47" s="96">
        <f t="shared" si="9"/>
        <v>0</v>
      </c>
      <c r="G47" s="96">
        <f t="shared" si="9"/>
        <v>0</v>
      </c>
      <c r="H47" s="96">
        <f t="shared" si="9"/>
        <v>0</v>
      </c>
      <c r="I47" s="96">
        <f t="shared" si="9"/>
        <v>0</v>
      </c>
      <c r="J47" s="96">
        <f t="shared" si="9"/>
        <v>0</v>
      </c>
      <c r="K47" s="96">
        <f t="shared" si="9"/>
        <v>0</v>
      </c>
      <c r="L47" s="96">
        <f t="shared" si="9"/>
        <v>130000</v>
      </c>
    </row>
    <row r="48" spans="1:12" ht="15.75" customHeight="1">
      <c r="A48" s="90">
        <v>758</v>
      </c>
      <c r="B48" s="91" t="s">
        <v>51</v>
      </c>
      <c r="C48" s="91"/>
      <c r="D48" s="92"/>
      <c r="E48" s="92"/>
      <c r="F48" s="92"/>
      <c r="G48" s="92"/>
      <c r="H48" s="92"/>
      <c r="I48" s="92"/>
      <c r="J48" s="92"/>
      <c r="K48" s="92"/>
      <c r="L48" s="92"/>
    </row>
    <row r="49" spans="1:12" ht="15.75" customHeight="1">
      <c r="A49" s="93"/>
      <c r="B49" s="93">
        <v>75818</v>
      </c>
      <c r="C49" s="94" t="s">
        <v>105</v>
      </c>
      <c r="D49" s="95">
        <v>100960</v>
      </c>
      <c r="E49" s="95">
        <v>100960</v>
      </c>
      <c r="F49" s="95"/>
      <c r="G49" s="95">
        <v>100960</v>
      </c>
      <c r="H49" s="95"/>
      <c r="I49" s="95"/>
      <c r="J49" s="95"/>
      <c r="K49" s="95"/>
      <c r="L49" s="95"/>
    </row>
    <row r="50" spans="1:12" ht="18" customHeight="1">
      <c r="A50" s="93" t="s">
        <v>54</v>
      </c>
      <c r="B50" s="93"/>
      <c r="C50" s="93"/>
      <c r="D50" s="96">
        <f aca="true" t="shared" si="10" ref="D50:L50">SUM(D49)</f>
        <v>100960</v>
      </c>
      <c r="E50" s="96">
        <f t="shared" si="10"/>
        <v>100960</v>
      </c>
      <c r="F50" s="96">
        <f t="shared" si="10"/>
        <v>0</v>
      </c>
      <c r="G50" s="96">
        <f t="shared" si="10"/>
        <v>100960</v>
      </c>
      <c r="H50" s="96">
        <f t="shared" si="10"/>
        <v>0</v>
      </c>
      <c r="I50" s="96">
        <f t="shared" si="10"/>
        <v>0</v>
      </c>
      <c r="J50" s="96">
        <f t="shared" si="10"/>
        <v>0</v>
      </c>
      <c r="K50" s="96">
        <f t="shared" si="10"/>
        <v>0</v>
      </c>
      <c r="L50" s="96">
        <f t="shared" si="10"/>
        <v>0</v>
      </c>
    </row>
    <row r="51" spans="1:12" ht="11.25" customHeight="1">
      <c r="A51" s="90">
        <v>801</v>
      </c>
      <c r="B51" s="91" t="s">
        <v>106</v>
      </c>
      <c r="C51" s="91"/>
      <c r="D51" s="92"/>
      <c r="E51" s="92"/>
      <c r="F51" s="92"/>
      <c r="G51" s="92"/>
      <c r="H51" s="92"/>
      <c r="I51" s="92"/>
      <c r="J51" s="92"/>
      <c r="K51" s="92"/>
      <c r="L51" s="92"/>
    </row>
    <row r="52" spans="1:12" ht="15" customHeight="1">
      <c r="A52" s="93"/>
      <c r="B52" s="93">
        <v>80101</v>
      </c>
      <c r="C52" s="94" t="s">
        <v>156</v>
      </c>
      <c r="D52" s="95">
        <v>7717692.24</v>
      </c>
      <c r="E52" s="95">
        <v>7387692.24</v>
      </c>
      <c r="F52" s="95">
        <v>5883710.24</v>
      </c>
      <c r="G52" s="95">
        <v>1503982</v>
      </c>
      <c r="H52" s="95"/>
      <c r="I52" s="95">
        <v>330000</v>
      </c>
      <c r="J52" s="95"/>
      <c r="K52" s="95"/>
      <c r="L52" s="95"/>
    </row>
    <row r="53" spans="1:12" ht="21.75">
      <c r="A53" s="93"/>
      <c r="B53" s="93">
        <v>80103</v>
      </c>
      <c r="C53" s="94" t="s">
        <v>108</v>
      </c>
      <c r="D53" s="95">
        <v>619745</v>
      </c>
      <c r="E53" s="95">
        <v>583945</v>
      </c>
      <c r="F53" s="95">
        <v>530826</v>
      </c>
      <c r="G53" s="95">
        <v>53119</v>
      </c>
      <c r="H53" s="95"/>
      <c r="I53" s="95">
        <v>35800</v>
      </c>
      <c r="J53" s="95"/>
      <c r="K53" s="95"/>
      <c r="L53" s="95"/>
    </row>
    <row r="54" spans="1:12" ht="12.75">
      <c r="A54" s="93"/>
      <c r="B54" s="93">
        <v>80104</v>
      </c>
      <c r="C54" s="94" t="s">
        <v>109</v>
      </c>
      <c r="D54" s="95">
        <v>20000</v>
      </c>
      <c r="E54" s="95">
        <v>0</v>
      </c>
      <c r="F54" s="95"/>
      <c r="G54" s="95"/>
      <c r="H54" s="95">
        <v>20000</v>
      </c>
      <c r="I54" s="95"/>
      <c r="J54" s="95"/>
      <c r="K54" s="95"/>
      <c r="L54" s="95"/>
    </row>
    <row r="55" spans="1:12" ht="12.75">
      <c r="A55" s="93"/>
      <c r="B55" s="93">
        <v>80110</v>
      </c>
      <c r="C55" s="94" t="s">
        <v>110</v>
      </c>
      <c r="D55" s="95">
        <v>2894287</v>
      </c>
      <c r="E55" s="95">
        <v>2766716</v>
      </c>
      <c r="F55" s="95">
        <v>2302618</v>
      </c>
      <c r="G55" s="95">
        <v>464098</v>
      </c>
      <c r="H55" s="95"/>
      <c r="I55" s="95">
        <v>127571</v>
      </c>
      <c r="J55" s="95"/>
      <c r="K55" s="95"/>
      <c r="L55" s="95"/>
    </row>
    <row r="56" spans="1:12" ht="12.75">
      <c r="A56" s="93"/>
      <c r="B56" s="93">
        <v>80113</v>
      </c>
      <c r="C56" s="94" t="s">
        <v>111</v>
      </c>
      <c r="D56" s="95">
        <v>168760</v>
      </c>
      <c r="E56" s="95">
        <v>168760</v>
      </c>
      <c r="F56" s="95">
        <v>72860</v>
      </c>
      <c r="G56" s="95">
        <v>95900</v>
      </c>
      <c r="H56" s="95"/>
      <c r="I56" s="95"/>
      <c r="J56" s="95"/>
      <c r="K56" s="95"/>
      <c r="L56" s="95"/>
    </row>
    <row r="57" spans="1:12" ht="12.75">
      <c r="A57" s="93"/>
      <c r="B57" s="93">
        <v>80146</v>
      </c>
      <c r="C57" s="94" t="s">
        <v>112</v>
      </c>
      <c r="D57" s="95">
        <v>21000</v>
      </c>
      <c r="E57" s="95">
        <v>21000</v>
      </c>
      <c r="F57" s="95"/>
      <c r="G57" s="95">
        <v>21000</v>
      </c>
      <c r="H57" s="95"/>
      <c r="I57" s="95"/>
      <c r="J57" s="95"/>
      <c r="K57" s="95"/>
      <c r="L57" s="95"/>
    </row>
    <row r="58" spans="1:12" ht="12.75">
      <c r="A58" s="93"/>
      <c r="B58" s="93">
        <v>80195</v>
      </c>
      <c r="C58" s="94" t="s">
        <v>87</v>
      </c>
      <c r="D58" s="95">
        <v>83184</v>
      </c>
      <c r="E58" s="95">
        <v>83184</v>
      </c>
      <c r="F58" s="95"/>
      <c r="G58" s="95">
        <v>83184</v>
      </c>
      <c r="H58" s="95"/>
      <c r="I58" s="95"/>
      <c r="J58" s="95"/>
      <c r="K58" s="95"/>
      <c r="L58" s="95"/>
    </row>
    <row r="59" spans="1:12" ht="11.25" customHeight="1">
      <c r="A59" s="93" t="s">
        <v>113</v>
      </c>
      <c r="B59" s="93"/>
      <c r="C59" s="93"/>
      <c r="D59" s="100">
        <f aca="true" t="shared" si="11" ref="D59:L59">SUM(D52:D58)</f>
        <v>11524668.24</v>
      </c>
      <c r="E59" s="100">
        <f t="shared" si="11"/>
        <v>11011297.24</v>
      </c>
      <c r="F59" s="96">
        <f t="shared" si="11"/>
        <v>8790014.24</v>
      </c>
      <c r="G59" s="96">
        <f t="shared" si="11"/>
        <v>2221283</v>
      </c>
      <c r="H59" s="96">
        <f t="shared" si="11"/>
        <v>20000</v>
      </c>
      <c r="I59" s="96">
        <f t="shared" si="11"/>
        <v>493371</v>
      </c>
      <c r="J59" s="96">
        <f t="shared" si="11"/>
        <v>0</v>
      </c>
      <c r="K59" s="96">
        <f t="shared" si="11"/>
        <v>0</v>
      </c>
      <c r="L59" s="96">
        <f t="shared" si="11"/>
        <v>0</v>
      </c>
    </row>
    <row r="60" spans="1:12" ht="9.75" customHeight="1">
      <c r="A60" s="90">
        <v>851</v>
      </c>
      <c r="B60" s="91" t="s">
        <v>114</v>
      </c>
      <c r="C60" s="91"/>
      <c r="D60" s="92"/>
      <c r="E60" s="92"/>
      <c r="F60" s="92"/>
      <c r="G60" s="92"/>
      <c r="H60" s="92"/>
      <c r="I60" s="92"/>
      <c r="J60" s="92"/>
      <c r="K60" s="92"/>
      <c r="L60" s="92"/>
    </row>
    <row r="61" spans="1:12" ht="15" customHeight="1">
      <c r="A61" s="93"/>
      <c r="B61" s="93">
        <v>85149</v>
      </c>
      <c r="C61" s="94" t="s">
        <v>115</v>
      </c>
      <c r="D61" s="95">
        <v>70000</v>
      </c>
      <c r="E61" s="95">
        <v>0</v>
      </c>
      <c r="F61" s="95"/>
      <c r="G61" s="95"/>
      <c r="H61" s="95">
        <v>70000</v>
      </c>
      <c r="I61" s="95"/>
      <c r="J61" s="95"/>
      <c r="K61" s="95"/>
      <c r="L61" s="95"/>
    </row>
    <row r="62" spans="1:12" ht="13.5" customHeight="1">
      <c r="A62" s="93"/>
      <c r="B62" s="93">
        <v>85153</v>
      </c>
      <c r="C62" s="94" t="s">
        <v>116</v>
      </c>
      <c r="D62" s="95">
        <v>2000</v>
      </c>
      <c r="E62" s="95">
        <v>2000</v>
      </c>
      <c r="F62" s="95"/>
      <c r="G62" s="95">
        <v>2000</v>
      </c>
      <c r="H62" s="95"/>
      <c r="I62" s="95"/>
      <c r="J62" s="95"/>
      <c r="K62" s="95"/>
      <c r="L62" s="95"/>
    </row>
    <row r="63" spans="1:12" ht="15.75" customHeight="1">
      <c r="A63" s="93"/>
      <c r="B63" s="93">
        <v>85154</v>
      </c>
      <c r="C63" s="94" t="s">
        <v>117</v>
      </c>
      <c r="D63" s="95">
        <v>114000</v>
      </c>
      <c r="E63" s="95">
        <v>106200</v>
      </c>
      <c r="F63" s="95">
        <v>1000</v>
      </c>
      <c r="G63" s="95">
        <v>105200</v>
      </c>
      <c r="H63" s="95"/>
      <c r="I63" s="95">
        <v>7800</v>
      </c>
      <c r="J63" s="95"/>
      <c r="K63" s="95"/>
      <c r="L63" s="95"/>
    </row>
    <row r="64" spans="1:12" ht="12.75" customHeight="1">
      <c r="A64" s="93"/>
      <c r="B64" s="93">
        <v>85195</v>
      </c>
      <c r="C64" s="94" t="s">
        <v>87</v>
      </c>
      <c r="D64" s="95">
        <v>39500</v>
      </c>
      <c r="E64" s="95">
        <v>39500</v>
      </c>
      <c r="F64" s="95">
        <v>1000</v>
      </c>
      <c r="G64" s="95">
        <v>38500</v>
      </c>
      <c r="H64" s="95"/>
      <c r="I64" s="95"/>
      <c r="J64" s="95"/>
      <c r="K64" s="95"/>
      <c r="L64" s="95"/>
    </row>
    <row r="65" spans="1:12" ht="12.75" customHeight="1">
      <c r="A65" s="93" t="s">
        <v>118</v>
      </c>
      <c r="B65" s="93"/>
      <c r="C65" s="93"/>
      <c r="D65" s="96">
        <f aca="true" t="shared" si="12" ref="D65:L65">SUM(D61:D64)</f>
        <v>225500</v>
      </c>
      <c r="E65" s="96">
        <f t="shared" si="12"/>
        <v>147700</v>
      </c>
      <c r="F65" s="96">
        <f t="shared" si="12"/>
        <v>2000</v>
      </c>
      <c r="G65" s="96">
        <f t="shared" si="12"/>
        <v>145700</v>
      </c>
      <c r="H65" s="96">
        <f t="shared" si="12"/>
        <v>70000</v>
      </c>
      <c r="I65" s="96">
        <f t="shared" si="12"/>
        <v>7800</v>
      </c>
      <c r="J65" s="96">
        <f t="shared" si="12"/>
        <v>0</v>
      </c>
      <c r="K65" s="96">
        <f t="shared" si="12"/>
        <v>0</v>
      </c>
      <c r="L65" s="96">
        <f t="shared" si="12"/>
        <v>0</v>
      </c>
    </row>
    <row r="66" spans="1:12" ht="11.25" customHeight="1">
      <c r="A66" s="90">
        <v>852</v>
      </c>
      <c r="B66" s="91" t="s">
        <v>55</v>
      </c>
      <c r="C66" s="91"/>
      <c r="D66" s="92"/>
      <c r="E66" s="92"/>
      <c r="F66" s="92"/>
      <c r="G66" s="92"/>
      <c r="H66" s="92"/>
      <c r="I66" s="92"/>
      <c r="J66" s="92"/>
      <c r="K66" s="92"/>
      <c r="L66" s="92"/>
    </row>
    <row r="67" spans="1:12" ht="13.5" customHeight="1">
      <c r="A67" s="93"/>
      <c r="B67" s="93">
        <v>85202</v>
      </c>
      <c r="C67" s="94" t="s">
        <v>119</v>
      </c>
      <c r="D67" s="95">
        <v>280000</v>
      </c>
      <c r="E67" s="95">
        <v>280000</v>
      </c>
      <c r="F67" s="95"/>
      <c r="G67" s="95">
        <v>280000</v>
      </c>
      <c r="H67" s="95"/>
      <c r="I67" s="95"/>
      <c r="J67" s="95"/>
      <c r="K67" s="95"/>
      <c r="L67" s="95"/>
    </row>
    <row r="68" spans="1:12" ht="46.5" customHeight="1">
      <c r="A68" s="93"/>
      <c r="B68" s="93">
        <v>85212</v>
      </c>
      <c r="C68" s="94" t="s">
        <v>120</v>
      </c>
      <c r="D68" s="95">
        <v>4069000</v>
      </c>
      <c r="E68" s="95">
        <v>191500</v>
      </c>
      <c r="F68" s="95">
        <v>160647</v>
      </c>
      <c r="G68" s="95">
        <v>30853</v>
      </c>
      <c r="H68" s="95"/>
      <c r="I68" s="95">
        <v>3877500</v>
      </c>
      <c r="J68" s="95"/>
      <c r="K68" s="95"/>
      <c r="L68" s="95"/>
    </row>
    <row r="69" spans="1:12" ht="39.75" customHeight="1">
      <c r="A69" s="93"/>
      <c r="B69" s="93">
        <v>85213</v>
      </c>
      <c r="C69" s="94" t="s">
        <v>121</v>
      </c>
      <c r="D69" s="95">
        <v>25400</v>
      </c>
      <c r="E69" s="95">
        <v>25400</v>
      </c>
      <c r="F69" s="95">
        <v>25400</v>
      </c>
      <c r="G69" s="95"/>
      <c r="H69" s="95"/>
      <c r="I69" s="95"/>
      <c r="J69" s="95"/>
      <c r="K69" s="95"/>
      <c r="L69" s="95"/>
    </row>
    <row r="70" spans="1:12" ht="25.5" customHeight="1">
      <c r="A70" s="93"/>
      <c r="B70" s="93">
        <v>85214</v>
      </c>
      <c r="C70" s="94" t="s">
        <v>122</v>
      </c>
      <c r="D70" s="95">
        <v>290000</v>
      </c>
      <c r="E70" s="95">
        <v>4000</v>
      </c>
      <c r="F70" s="95"/>
      <c r="G70" s="95">
        <v>4000</v>
      </c>
      <c r="H70" s="95"/>
      <c r="I70" s="95">
        <v>286000</v>
      </c>
      <c r="J70" s="95"/>
      <c r="K70" s="95"/>
      <c r="L70" s="95"/>
    </row>
    <row r="71" spans="1:12" ht="14.25" customHeight="1">
      <c r="A71" s="93"/>
      <c r="B71" s="93">
        <v>85215</v>
      </c>
      <c r="C71" s="94" t="s">
        <v>123</v>
      </c>
      <c r="D71" s="95">
        <v>73000</v>
      </c>
      <c r="E71" s="95"/>
      <c r="F71" s="95"/>
      <c r="G71" s="95"/>
      <c r="H71" s="95"/>
      <c r="I71" s="95">
        <v>73000</v>
      </c>
      <c r="J71" s="95"/>
      <c r="K71" s="95"/>
      <c r="L71" s="95"/>
    </row>
    <row r="72" spans="1:12" ht="14.25" customHeight="1">
      <c r="A72" s="93"/>
      <c r="B72" s="93">
        <v>85216</v>
      </c>
      <c r="C72" s="94" t="s">
        <v>124</v>
      </c>
      <c r="D72" s="95">
        <v>198000</v>
      </c>
      <c r="E72" s="95">
        <v>1000</v>
      </c>
      <c r="F72" s="95"/>
      <c r="G72" s="95">
        <v>1000</v>
      </c>
      <c r="H72" s="95"/>
      <c r="I72" s="95">
        <v>197000</v>
      </c>
      <c r="J72" s="95"/>
      <c r="K72" s="95"/>
      <c r="L72" s="95"/>
    </row>
    <row r="73" spans="1:12" ht="14.25" customHeight="1">
      <c r="A73" s="93"/>
      <c r="B73" s="93">
        <v>85219</v>
      </c>
      <c r="C73" s="94" t="s">
        <v>125</v>
      </c>
      <c r="D73" s="95">
        <v>601000</v>
      </c>
      <c r="E73" s="95">
        <v>601000</v>
      </c>
      <c r="F73" s="95">
        <v>513000</v>
      </c>
      <c r="G73" s="95">
        <v>88000</v>
      </c>
      <c r="H73" s="95"/>
      <c r="I73" s="95"/>
      <c r="J73" s="95"/>
      <c r="K73" s="95"/>
      <c r="L73" s="95"/>
    </row>
    <row r="74" spans="1:12" ht="14.25" customHeight="1">
      <c r="A74" s="93"/>
      <c r="B74" s="93">
        <v>85228</v>
      </c>
      <c r="C74" s="94" t="s">
        <v>157</v>
      </c>
      <c r="D74" s="95">
        <v>14300</v>
      </c>
      <c r="E74" s="95">
        <v>14300</v>
      </c>
      <c r="F74" s="95">
        <v>14200</v>
      </c>
      <c r="G74" s="95">
        <v>100</v>
      </c>
      <c r="H74" s="95"/>
      <c r="I74" s="95"/>
      <c r="J74" s="95"/>
      <c r="K74" s="95"/>
      <c r="L74" s="95"/>
    </row>
    <row r="75" spans="1:12" ht="14.25" customHeight="1">
      <c r="A75" s="93"/>
      <c r="B75" s="93">
        <v>85295</v>
      </c>
      <c r="C75" s="94" t="s">
        <v>87</v>
      </c>
      <c r="D75" s="95">
        <v>478000</v>
      </c>
      <c r="E75" s="95">
        <v>10200</v>
      </c>
      <c r="F75" s="95"/>
      <c r="G75" s="95">
        <v>10200</v>
      </c>
      <c r="H75" s="95"/>
      <c r="I75" s="95">
        <v>467800</v>
      </c>
      <c r="J75" s="95"/>
      <c r="K75" s="95"/>
      <c r="L75" s="95"/>
    </row>
    <row r="76" spans="1:12" ht="14.25" customHeight="1">
      <c r="A76" s="93" t="s">
        <v>59</v>
      </c>
      <c r="B76" s="93"/>
      <c r="C76" s="93"/>
      <c r="D76" s="96">
        <f aca="true" t="shared" si="13" ref="D76:L76">SUM(D67:D75)</f>
        <v>6028700</v>
      </c>
      <c r="E76" s="96">
        <f t="shared" si="13"/>
        <v>1127400</v>
      </c>
      <c r="F76" s="96">
        <f t="shared" si="13"/>
        <v>713247</v>
      </c>
      <c r="G76" s="96">
        <f t="shared" si="13"/>
        <v>414153</v>
      </c>
      <c r="H76" s="96">
        <f t="shared" si="13"/>
        <v>0</v>
      </c>
      <c r="I76" s="96">
        <f t="shared" si="13"/>
        <v>4901300</v>
      </c>
      <c r="J76" s="96">
        <f t="shared" si="13"/>
        <v>0</v>
      </c>
      <c r="K76" s="96">
        <f t="shared" si="13"/>
        <v>0</v>
      </c>
      <c r="L76" s="96">
        <f t="shared" si="13"/>
        <v>0</v>
      </c>
    </row>
    <row r="77" spans="1:12" ht="11.25" customHeight="1">
      <c r="A77" s="90">
        <v>854</v>
      </c>
      <c r="B77" s="101" t="s">
        <v>127</v>
      </c>
      <c r="C77" s="101"/>
      <c r="D77" s="92"/>
      <c r="E77" s="92"/>
      <c r="F77" s="92"/>
      <c r="G77" s="92"/>
      <c r="H77" s="92"/>
      <c r="I77" s="92"/>
      <c r="J77" s="92"/>
      <c r="K77" s="92"/>
      <c r="L77" s="92"/>
    </row>
    <row r="78" spans="1:12" ht="15" customHeight="1">
      <c r="A78" s="93"/>
      <c r="B78" s="93">
        <v>85415</v>
      </c>
      <c r="C78" s="94" t="s">
        <v>128</v>
      </c>
      <c r="D78" s="95">
        <v>166020</v>
      </c>
      <c r="E78" s="95">
        <v>85620</v>
      </c>
      <c r="F78" s="95">
        <v>52220</v>
      </c>
      <c r="G78" s="95">
        <v>33400</v>
      </c>
      <c r="H78" s="95"/>
      <c r="I78" s="95">
        <v>80400</v>
      </c>
      <c r="J78" s="95"/>
      <c r="K78" s="95"/>
      <c r="L78" s="95"/>
    </row>
    <row r="79" spans="1:12" ht="15.75" customHeight="1">
      <c r="A79" s="93" t="s">
        <v>129</v>
      </c>
      <c r="B79" s="93"/>
      <c r="C79" s="93"/>
      <c r="D79" s="96">
        <f aca="true" t="shared" si="14" ref="D79:L79">SUM(D78)</f>
        <v>166020</v>
      </c>
      <c r="E79" s="96">
        <f t="shared" si="14"/>
        <v>85620</v>
      </c>
      <c r="F79" s="96">
        <f t="shared" si="14"/>
        <v>52220</v>
      </c>
      <c r="G79" s="96">
        <f t="shared" si="14"/>
        <v>33400</v>
      </c>
      <c r="H79" s="96">
        <f t="shared" si="14"/>
        <v>0</v>
      </c>
      <c r="I79" s="96">
        <f t="shared" si="14"/>
        <v>80400</v>
      </c>
      <c r="J79" s="96">
        <f t="shared" si="14"/>
        <v>0</v>
      </c>
      <c r="K79" s="96">
        <f t="shared" si="14"/>
        <v>0</v>
      </c>
      <c r="L79" s="96">
        <f t="shared" si="14"/>
        <v>0</v>
      </c>
    </row>
    <row r="80" spans="1:12" ht="24.75" customHeight="1">
      <c r="A80" s="90">
        <v>900</v>
      </c>
      <c r="B80" s="91" t="s">
        <v>60</v>
      </c>
      <c r="C80" s="91"/>
      <c r="D80" s="92"/>
      <c r="E80" s="92"/>
      <c r="F80" s="92"/>
      <c r="G80" s="92"/>
      <c r="H80" s="92"/>
      <c r="I80" s="92"/>
      <c r="J80" s="92"/>
      <c r="K80" s="92"/>
      <c r="L80" s="92"/>
    </row>
    <row r="81" spans="1:12" ht="13.5" customHeight="1">
      <c r="A81" s="93"/>
      <c r="B81" s="93">
        <v>90003</v>
      </c>
      <c r="C81" s="94" t="s">
        <v>130</v>
      </c>
      <c r="D81" s="95">
        <v>256000</v>
      </c>
      <c r="E81" s="95">
        <v>256000</v>
      </c>
      <c r="F81" s="95"/>
      <c r="G81" s="95">
        <v>256000</v>
      </c>
      <c r="H81" s="95"/>
      <c r="I81" s="95"/>
      <c r="J81" s="95"/>
      <c r="K81" s="95"/>
      <c r="L81" s="95"/>
    </row>
    <row r="82" spans="1:12" ht="14.25" customHeight="1">
      <c r="A82" s="93"/>
      <c r="B82" s="93">
        <v>90015</v>
      </c>
      <c r="C82" s="94" t="s">
        <v>131</v>
      </c>
      <c r="D82" s="95">
        <v>655000</v>
      </c>
      <c r="E82" s="95">
        <v>655000</v>
      </c>
      <c r="F82" s="95"/>
      <c r="G82" s="95">
        <v>655000</v>
      </c>
      <c r="H82" s="95"/>
      <c r="I82" s="95"/>
      <c r="J82" s="95"/>
      <c r="K82" s="95"/>
      <c r="L82" s="95"/>
    </row>
    <row r="83" spans="1:12" ht="14.25" customHeight="1">
      <c r="A83" s="93"/>
      <c r="B83" s="93">
        <v>90017</v>
      </c>
      <c r="C83" s="94" t="s">
        <v>132</v>
      </c>
      <c r="D83" s="95">
        <v>138300</v>
      </c>
      <c r="E83" s="95">
        <v>138300</v>
      </c>
      <c r="F83" s="95"/>
      <c r="G83" s="95">
        <v>138300</v>
      </c>
      <c r="H83" s="95"/>
      <c r="I83" s="95"/>
      <c r="J83" s="95"/>
      <c r="K83" s="95"/>
      <c r="L83" s="95"/>
    </row>
    <row r="84" spans="1:12" ht="17.25" customHeight="1">
      <c r="A84" s="93"/>
      <c r="B84" s="93">
        <v>90095</v>
      </c>
      <c r="C84" s="94" t="s">
        <v>87</v>
      </c>
      <c r="D84" s="95">
        <v>306500</v>
      </c>
      <c r="E84" s="95">
        <v>296900</v>
      </c>
      <c r="F84" s="95">
        <v>186000</v>
      </c>
      <c r="G84" s="95">
        <v>110900</v>
      </c>
      <c r="H84" s="95"/>
      <c r="I84" s="95">
        <v>9600</v>
      </c>
      <c r="J84" s="95"/>
      <c r="K84" s="95"/>
      <c r="L84" s="95"/>
    </row>
    <row r="85" spans="1:12" ht="11.25" customHeight="1">
      <c r="A85" s="93" t="s">
        <v>61</v>
      </c>
      <c r="B85" s="93"/>
      <c r="C85" s="93"/>
      <c r="D85" s="96">
        <f aca="true" t="shared" si="15" ref="D85:L85">SUM(D81:D84)</f>
        <v>1355800</v>
      </c>
      <c r="E85" s="96">
        <f t="shared" si="15"/>
        <v>1346200</v>
      </c>
      <c r="F85" s="96">
        <f t="shared" si="15"/>
        <v>186000</v>
      </c>
      <c r="G85" s="96">
        <f t="shared" si="15"/>
        <v>1160200</v>
      </c>
      <c r="H85" s="96">
        <f t="shared" si="15"/>
        <v>0</v>
      </c>
      <c r="I85" s="96">
        <f t="shared" si="15"/>
        <v>9600</v>
      </c>
      <c r="J85" s="96">
        <f t="shared" si="15"/>
        <v>0</v>
      </c>
      <c r="K85" s="96">
        <f t="shared" si="15"/>
        <v>0</v>
      </c>
      <c r="L85" s="96">
        <f t="shared" si="15"/>
        <v>0</v>
      </c>
    </row>
    <row r="86" spans="1:12" ht="24.75" customHeight="1">
      <c r="A86" s="90">
        <v>921</v>
      </c>
      <c r="B86" s="91" t="s">
        <v>133</v>
      </c>
      <c r="C86" s="91"/>
      <c r="D86" s="92"/>
      <c r="E86" s="92"/>
      <c r="F86" s="92"/>
      <c r="G86" s="92"/>
      <c r="H86" s="92"/>
      <c r="I86" s="92"/>
      <c r="J86" s="92"/>
      <c r="K86" s="92"/>
      <c r="L86" s="92"/>
    </row>
    <row r="87" spans="1:12" ht="12.75">
      <c r="A87" s="93"/>
      <c r="B87" s="93">
        <v>92109</v>
      </c>
      <c r="C87" s="94" t="s">
        <v>134</v>
      </c>
      <c r="D87" s="95">
        <v>122915.88</v>
      </c>
      <c r="E87" s="95">
        <v>12915.88</v>
      </c>
      <c r="F87" s="95"/>
      <c r="G87" s="95">
        <v>12915.88</v>
      </c>
      <c r="H87" s="95">
        <v>110000</v>
      </c>
      <c r="I87" s="95"/>
      <c r="J87" s="95"/>
      <c r="K87" s="95"/>
      <c r="L87" s="95"/>
    </row>
    <row r="88" spans="1:12" ht="12.75">
      <c r="A88" s="93"/>
      <c r="B88" s="93">
        <v>92116</v>
      </c>
      <c r="C88" s="94" t="s">
        <v>135</v>
      </c>
      <c r="D88" s="95">
        <v>320000</v>
      </c>
      <c r="E88" s="95"/>
      <c r="F88" s="95"/>
      <c r="G88" s="95"/>
      <c r="H88" s="95">
        <v>320000</v>
      </c>
      <c r="I88" s="95"/>
      <c r="J88" s="95"/>
      <c r="K88" s="95"/>
      <c r="L88" s="95"/>
    </row>
    <row r="89" spans="1:12" ht="11.25" customHeight="1">
      <c r="A89" s="93" t="s">
        <v>136</v>
      </c>
      <c r="B89" s="93"/>
      <c r="C89" s="93"/>
      <c r="D89" s="96">
        <f aca="true" t="shared" si="16" ref="D89:L89">SUM(D87:D88)</f>
        <v>442915.88</v>
      </c>
      <c r="E89" s="96">
        <f t="shared" si="16"/>
        <v>12915.88</v>
      </c>
      <c r="F89" s="96">
        <f t="shared" si="16"/>
        <v>0</v>
      </c>
      <c r="G89" s="96">
        <f t="shared" si="16"/>
        <v>12915.88</v>
      </c>
      <c r="H89" s="96">
        <f t="shared" si="16"/>
        <v>430000</v>
      </c>
      <c r="I89" s="96">
        <f t="shared" si="16"/>
        <v>0</v>
      </c>
      <c r="J89" s="96">
        <f t="shared" si="16"/>
        <v>0</v>
      </c>
      <c r="K89" s="96">
        <f t="shared" si="16"/>
        <v>0</v>
      </c>
      <c r="L89" s="96">
        <f t="shared" si="16"/>
        <v>0</v>
      </c>
    </row>
    <row r="90" spans="1:12" ht="11.25" customHeight="1">
      <c r="A90" s="90">
        <v>926</v>
      </c>
      <c r="B90" s="91" t="s">
        <v>137</v>
      </c>
      <c r="C90" s="91"/>
      <c r="D90" s="92"/>
      <c r="E90" s="92"/>
      <c r="F90" s="92"/>
      <c r="G90" s="92"/>
      <c r="H90" s="92"/>
      <c r="I90" s="92"/>
      <c r="J90" s="92"/>
      <c r="K90" s="92"/>
      <c r="L90" s="92"/>
    </row>
    <row r="91" spans="1:12" ht="24" customHeight="1">
      <c r="A91" s="93"/>
      <c r="B91" s="93">
        <v>92605</v>
      </c>
      <c r="C91" s="94" t="s">
        <v>138</v>
      </c>
      <c r="D91" s="95">
        <v>2000</v>
      </c>
      <c r="E91" s="95">
        <v>2000</v>
      </c>
      <c r="F91" s="95"/>
      <c r="G91" s="95">
        <v>2000</v>
      </c>
      <c r="H91" s="95"/>
      <c r="I91" s="95"/>
      <c r="J91" s="95"/>
      <c r="K91" s="95"/>
      <c r="L91" s="95"/>
    </row>
    <row r="92" spans="1:12" ht="11.25" customHeight="1">
      <c r="A92" s="93" t="s">
        <v>139</v>
      </c>
      <c r="B92" s="93"/>
      <c r="C92" s="93"/>
      <c r="D92" s="96">
        <f aca="true" t="shared" si="17" ref="D92:L92">SUM(D91)</f>
        <v>2000</v>
      </c>
      <c r="E92" s="96">
        <f t="shared" si="17"/>
        <v>2000</v>
      </c>
      <c r="F92" s="96">
        <f t="shared" si="17"/>
        <v>0</v>
      </c>
      <c r="G92" s="96">
        <f t="shared" si="17"/>
        <v>2000</v>
      </c>
      <c r="H92" s="96">
        <f t="shared" si="17"/>
        <v>0</v>
      </c>
      <c r="I92" s="96">
        <f t="shared" si="17"/>
        <v>0</v>
      </c>
      <c r="J92" s="96">
        <f t="shared" si="17"/>
        <v>0</v>
      </c>
      <c r="K92" s="96">
        <f t="shared" si="17"/>
        <v>0</v>
      </c>
      <c r="L92" s="96">
        <f t="shared" si="17"/>
        <v>0</v>
      </c>
    </row>
    <row r="93" spans="1:12" s="82" customFormat="1" ht="24.75" customHeight="1">
      <c r="A93" s="102" t="s">
        <v>140</v>
      </c>
      <c r="B93" s="102"/>
      <c r="C93" s="102"/>
      <c r="D93" s="103">
        <f aca="true" t="shared" si="18" ref="D93:L93">SUM(D11,D14,D17,D20,D23,D27,D33,D36,D41,D44,D47,D50,D59,D65,D76,D79,D85,D89,D92)</f>
        <v>25519308.94</v>
      </c>
      <c r="E93" s="103">
        <f t="shared" si="18"/>
        <v>19171657.94</v>
      </c>
      <c r="F93" s="104">
        <f t="shared" si="18"/>
        <v>12442071.24</v>
      </c>
      <c r="G93" s="104">
        <f t="shared" si="18"/>
        <v>6729586.7</v>
      </c>
      <c r="H93" s="104">
        <f t="shared" si="18"/>
        <v>529680</v>
      </c>
      <c r="I93" s="104">
        <f t="shared" si="18"/>
        <v>5687971</v>
      </c>
      <c r="J93" s="104">
        <f t="shared" si="18"/>
        <v>0</v>
      </c>
      <c r="K93" s="104">
        <f t="shared" si="18"/>
        <v>0</v>
      </c>
      <c r="L93" s="104">
        <f t="shared" si="18"/>
        <v>130000</v>
      </c>
    </row>
    <row r="95" ht="12.75">
      <c r="A95" s="105"/>
    </row>
  </sheetData>
  <mergeCells count="59">
    <mergeCell ref="A5:A6"/>
    <mergeCell ref="B5:B6"/>
    <mergeCell ref="C5:C6"/>
    <mergeCell ref="D5:D6"/>
    <mergeCell ref="E5:E6"/>
    <mergeCell ref="F5:G5"/>
    <mergeCell ref="H5:H6"/>
    <mergeCell ref="I5:I6"/>
    <mergeCell ref="J5:J6"/>
    <mergeCell ref="K5:K6"/>
    <mergeCell ref="L5:L6"/>
    <mergeCell ref="B8:C8"/>
    <mergeCell ref="A9:A10"/>
    <mergeCell ref="A11:C11"/>
    <mergeCell ref="B12:C12"/>
    <mergeCell ref="A14:C14"/>
    <mergeCell ref="B15:C15"/>
    <mergeCell ref="A17:C17"/>
    <mergeCell ref="B18:C18"/>
    <mergeCell ref="A20:C20"/>
    <mergeCell ref="B21:C21"/>
    <mergeCell ref="A23:C23"/>
    <mergeCell ref="B24:C24"/>
    <mergeCell ref="A25:A26"/>
    <mergeCell ref="A27:C27"/>
    <mergeCell ref="B28:C28"/>
    <mergeCell ref="A29:A32"/>
    <mergeCell ref="A33:C33"/>
    <mergeCell ref="B34:C34"/>
    <mergeCell ref="A36:C36"/>
    <mergeCell ref="B37:C37"/>
    <mergeCell ref="A38:A40"/>
    <mergeCell ref="A41:C41"/>
    <mergeCell ref="B42:C42"/>
    <mergeCell ref="A44:C44"/>
    <mergeCell ref="B45:C45"/>
    <mergeCell ref="A47:C47"/>
    <mergeCell ref="B48:C48"/>
    <mergeCell ref="A50:C50"/>
    <mergeCell ref="B51:C51"/>
    <mergeCell ref="A52:A58"/>
    <mergeCell ref="A59:C59"/>
    <mergeCell ref="B60:C60"/>
    <mergeCell ref="A61:A64"/>
    <mergeCell ref="A65:C65"/>
    <mergeCell ref="B66:C66"/>
    <mergeCell ref="A67:A75"/>
    <mergeCell ref="A76:C76"/>
    <mergeCell ref="B77:C77"/>
    <mergeCell ref="A79:C79"/>
    <mergeCell ref="B80:C80"/>
    <mergeCell ref="A81:A84"/>
    <mergeCell ref="A85:C85"/>
    <mergeCell ref="B86:C86"/>
    <mergeCell ref="A87:A88"/>
    <mergeCell ref="A89:C89"/>
    <mergeCell ref="B90:C90"/>
    <mergeCell ref="A92:C92"/>
    <mergeCell ref="A93:C93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="81" zoomScaleNormal="81" workbookViewId="0" topLeftCell="A1">
      <selection activeCell="I41" sqref="I41"/>
    </sheetView>
  </sheetViews>
  <sheetFormatPr defaultColWidth="9.140625" defaultRowHeight="12.75"/>
  <cols>
    <col min="1" max="1" width="6.57421875" style="45" customWidth="1"/>
    <col min="2" max="2" width="8.8515625" style="45" customWidth="1"/>
    <col min="3" max="3" width="29.28125" style="45" customWidth="1"/>
    <col min="4" max="4" width="18.28125" style="45" customWidth="1"/>
    <col min="5" max="6" width="17.57421875" style="45" customWidth="1"/>
    <col min="7" max="7" width="10.8515625" style="45" customWidth="1"/>
    <col min="8" max="8" width="11.8515625" style="2" customWidth="1"/>
    <col min="9" max="9" width="11.140625" style="2" customWidth="1"/>
    <col min="10" max="16384" width="9.140625" style="2" customWidth="1"/>
  </cols>
  <sheetData>
    <row r="1" spans="1:7" ht="12.75">
      <c r="A1" s="15"/>
      <c r="B1" s="15"/>
      <c r="C1" s="15"/>
      <c r="D1" s="15"/>
      <c r="E1" s="15"/>
      <c r="G1" s="15" t="s">
        <v>158</v>
      </c>
    </row>
    <row r="2" spans="1:10" ht="12.75">
      <c r="A2" s="15"/>
      <c r="B2" s="15"/>
      <c r="C2" s="15"/>
      <c r="D2" s="106" t="s">
        <v>159</v>
      </c>
      <c r="E2" s="107"/>
      <c r="F2" s="108"/>
      <c r="G2" s="109"/>
      <c r="H2" s="108"/>
      <c r="I2" s="108"/>
      <c r="J2" s="108"/>
    </row>
    <row r="3" spans="1:9" ht="20.25" customHeight="1">
      <c r="A3" s="110" t="s">
        <v>3</v>
      </c>
      <c r="B3" s="110" t="s">
        <v>67</v>
      </c>
      <c r="C3" s="110" t="s">
        <v>68</v>
      </c>
      <c r="D3" s="110" t="s">
        <v>6</v>
      </c>
      <c r="E3" s="110" t="s">
        <v>160</v>
      </c>
      <c r="F3" s="110" t="s">
        <v>161</v>
      </c>
      <c r="G3" s="110" t="s">
        <v>162</v>
      </c>
      <c r="H3" s="110" t="s">
        <v>163</v>
      </c>
      <c r="I3" s="110" t="s">
        <v>164</v>
      </c>
    </row>
    <row r="4" spans="1:9" ht="51.75" customHeight="1">
      <c r="A4" s="110"/>
      <c r="B4" s="110"/>
      <c r="C4" s="110"/>
      <c r="D4" s="110"/>
      <c r="E4" s="110"/>
      <c r="F4" s="111" t="s">
        <v>165</v>
      </c>
      <c r="G4" s="110"/>
      <c r="H4" s="110"/>
      <c r="I4" s="110"/>
    </row>
    <row r="5" spans="1:9" ht="10.5" customHeight="1">
      <c r="A5" s="112">
        <v>1</v>
      </c>
      <c r="B5" s="112">
        <v>2</v>
      </c>
      <c r="C5" s="112">
        <v>3</v>
      </c>
      <c r="D5" s="112">
        <v>4</v>
      </c>
      <c r="E5" s="112">
        <v>5</v>
      </c>
      <c r="F5" s="112">
        <v>6</v>
      </c>
      <c r="G5" s="112">
        <v>7</v>
      </c>
      <c r="H5" s="112">
        <v>8</v>
      </c>
      <c r="I5" s="112">
        <v>9</v>
      </c>
    </row>
    <row r="6" spans="1:9" ht="12" customHeight="1">
      <c r="A6" s="113" t="s">
        <v>13</v>
      </c>
      <c r="B6" s="114" t="s">
        <v>14</v>
      </c>
      <c r="C6" s="114"/>
      <c r="D6" s="115"/>
      <c r="E6" s="115"/>
      <c r="F6" s="115"/>
      <c r="G6" s="115"/>
      <c r="H6" s="115"/>
      <c r="I6" s="115"/>
    </row>
    <row r="7" spans="1:9" ht="23.25">
      <c r="A7" s="116"/>
      <c r="B7" s="116" t="s">
        <v>70</v>
      </c>
      <c r="C7" s="117" t="s">
        <v>71</v>
      </c>
      <c r="D7" s="118">
        <v>1665000</v>
      </c>
      <c r="E7" s="118">
        <f>D7</f>
        <v>1665000</v>
      </c>
      <c r="F7" s="119"/>
      <c r="G7" s="119"/>
      <c r="H7" s="119"/>
      <c r="I7" s="119"/>
    </row>
    <row r="8" spans="1:9" ht="23.25">
      <c r="A8" s="116"/>
      <c r="B8" s="116" t="s">
        <v>74</v>
      </c>
      <c r="C8" s="117" t="s">
        <v>75</v>
      </c>
      <c r="D8" s="118">
        <v>3180836.04</v>
      </c>
      <c r="E8" s="118">
        <f>D8</f>
        <v>3180836.04</v>
      </c>
      <c r="F8" s="119">
        <f>E8</f>
        <v>3180836.04</v>
      </c>
      <c r="G8" s="119"/>
      <c r="H8" s="119"/>
      <c r="I8" s="119"/>
    </row>
    <row r="9" spans="1:9" ht="12.75">
      <c r="A9" s="116"/>
      <c r="B9" s="120"/>
      <c r="C9" s="121" t="s">
        <v>19</v>
      </c>
      <c r="D9" s="122">
        <f>D7+D8</f>
        <v>4845836.04</v>
      </c>
      <c r="E9" s="122">
        <f>E7+E8</f>
        <v>4845836.04</v>
      </c>
      <c r="F9" s="123">
        <f>F8</f>
        <v>3180836.04</v>
      </c>
      <c r="G9" s="123"/>
      <c r="H9" s="123"/>
      <c r="I9" s="123"/>
    </row>
    <row r="10" spans="1:9" ht="13.5" customHeight="1">
      <c r="A10" s="124">
        <v>150</v>
      </c>
      <c r="B10" s="125" t="s">
        <v>77</v>
      </c>
      <c r="C10" s="125"/>
      <c r="D10" s="126"/>
      <c r="E10" s="126"/>
      <c r="F10" s="127"/>
      <c r="G10" s="127"/>
      <c r="H10" s="127"/>
      <c r="I10" s="127"/>
    </row>
    <row r="11" spans="1:9" ht="12.75">
      <c r="A11" s="116"/>
      <c r="B11" s="116">
        <v>15011</v>
      </c>
      <c r="C11" s="128" t="s">
        <v>78</v>
      </c>
      <c r="D11" s="118">
        <v>8032.5</v>
      </c>
      <c r="E11" s="122"/>
      <c r="F11" s="123"/>
      <c r="G11" s="123"/>
      <c r="H11" s="123"/>
      <c r="I11" s="119">
        <v>8032.5</v>
      </c>
    </row>
    <row r="12" spans="1:9" ht="12.75">
      <c r="A12" s="116"/>
      <c r="B12" s="120"/>
      <c r="C12" s="121" t="s">
        <v>79</v>
      </c>
      <c r="D12" s="122">
        <f>SUM(D11)</f>
        <v>8032.5</v>
      </c>
      <c r="E12" s="122"/>
      <c r="F12" s="123"/>
      <c r="G12" s="123"/>
      <c r="H12" s="123"/>
      <c r="I12" s="123">
        <v>8032.5</v>
      </c>
    </row>
    <row r="13" spans="1:9" ht="23.25" customHeight="1">
      <c r="A13" s="113">
        <v>400</v>
      </c>
      <c r="B13" s="114" t="s">
        <v>80</v>
      </c>
      <c r="C13" s="114"/>
      <c r="D13" s="129"/>
      <c r="E13" s="129"/>
      <c r="F13" s="130"/>
      <c r="G13" s="130"/>
      <c r="H13" s="130"/>
      <c r="I13" s="130"/>
    </row>
    <row r="14" spans="1:9" ht="17.25" customHeight="1">
      <c r="A14" s="116"/>
      <c r="B14" s="116">
        <v>40002</v>
      </c>
      <c r="C14" s="117" t="s">
        <v>81</v>
      </c>
      <c r="D14" s="118">
        <v>460000</v>
      </c>
      <c r="E14" s="118">
        <f>D14</f>
        <v>460000</v>
      </c>
      <c r="F14" s="119"/>
      <c r="G14" s="119"/>
      <c r="H14" s="119"/>
      <c r="I14" s="119"/>
    </row>
    <row r="15" spans="1:9" ht="16.5" customHeight="1">
      <c r="A15" s="116"/>
      <c r="B15" s="120"/>
      <c r="C15" s="121" t="s">
        <v>82</v>
      </c>
      <c r="D15" s="122">
        <f>D14</f>
        <v>460000</v>
      </c>
      <c r="E15" s="122">
        <f>E14</f>
        <v>460000</v>
      </c>
      <c r="F15" s="123"/>
      <c r="G15" s="123"/>
      <c r="H15" s="123"/>
      <c r="I15" s="123"/>
    </row>
    <row r="16" spans="1:9" ht="15" customHeight="1">
      <c r="A16" s="113">
        <v>600</v>
      </c>
      <c r="B16" s="114" t="s">
        <v>83</v>
      </c>
      <c r="C16" s="114"/>
      <c r="D16" s="129"/>
      <c r="E16" s="129"/>
      <c r="F16" s="130"/>
      <c r="G16" s="130"/>
      <c r="H16" s="130"/>
      <c r="I16" s="130"/>
    </row>
    <row r="17" spans="1:9" ht="15" customHeight="1">
      <c r="A17" s="116"/>
      <c r="B17" s="116">
        <v>60016</v>
      </c>
      <c r="C17" s="117" t="s">
        <v>84</v>
      </c>
      <c r="D17" s="118">
        <v>3553197.08</v>
      </c>
      <c r="E17" s="118">
        <v>3483197.08</v>
      </c>
      <c r="F17" s="119"/>
      <c r="G17" s="119"/>
      <c r="H17" s="119"/>
      <c r="I17" s="119">
        <v>70000</v>
      </c>
    </row>
    <row r="18" spans="1:9" ht="15.75" customHeight="1">
      <c r="A18" s="116"/>
      <c r="B18" s="120"/>
      <c r="C18" s="131" t="s">
        <v>85</v>
      </c>
      <c r="D18" s="122">
        <f>D17</f>
        <v>3553197.08</v>
      </c>
      <c r="E18" s="122">
        <f>E17</f>
        <v>3483197.08</v>
      </c>
      <c r="F18" s="123"/>
      <c r="G18" s="123"/>
      <c r="H18" s="123"/>
      <c r="I18" s="123">
        <f>SUM(I17)</f>
        <v>70000</v>
      </c>
    </row>
    <row r="19" spans="1:9" ht="18" customHeight="1">
      <c r="A19" s="113">
        <v>700</v>
      </c>
      <c r="B19" s="114" t="s">
        <v>20</v>
      </c>
      <c r="C19" s="114"/>
      <c r="D19" s="129"/>
      <c r="E19" s="129"/>
      <c r="F19" s="130"/>
      <c r="G19" s="130"/>
      <c r="H19" s="130"/>
      <c r="I19" s="130"/>
    </row>
    <row r="20" spans="1:9" ht="27" customHeight="1">
      <c r="A20" s="116"/>
      <c r="B20" s="116">
        <v>70005</v>
      </c>
      <c r="C20" s="117" t="s">
        <v>89</v>
      </c>
      <c r="D20" s="118">
        <v>225580.44</v>
      </c>
      <c r="E20" s="118">
        <f>D20</f>
        <v>225580.44</v>
      </c>
      <c r="F20" s="119"/>
      <c r="G20" s="119"/>
      <c r="H20" s="119"/>
      <c r="I20" s="119"/>
    </row>
    <row r="21" spans="1:9" ht="22.5" customHeight="1">
      <c r="A21" s="116"/>
      <c r="B21" s="120"/>
      <c r="C21" s="131" t="s">
        <v>23</v>
      </c>
      <c r="D21" s="122">
        <f>D20</f>
        <v>225580.44</v>
      </c>
      <c r="E21" s="122">
        <f>E20</f>
        <v>225580.44</v>
      </c>
      <c r="F21" s="123"/>
      <c r="G21" s="123"/>
      <c r="H21" s="123"/>
      <c r="I21" s="123"/>
    </row>
    <row r="22" spans="1:9" ht="24" customHeight="1">
      <c r="A22" s="113">
        <v>750</v>
      </c>
      <c r="B22" s="114" t="s">
        <v>27</v>
      </c>
      <c r="C22" s="114"/>
      <c r="D22" s="129"/>
      <c r="E22" s="129"/>
      <c r="F22" s="130"/>
      <c r="G22" s="130"/>
      <c r="H22" s="130"/>
      <c r="I22" s="130"/>
    </row>
    <row r="23" spans="1:9" ht="25.5" customHeight="1">
      <c r="A23" s="116"/>
      <c r="B23" s="116">
        <v>75095</v>
      </c>
      <c r="C23" s="117" t="s">
        <v>87</v>
      </c>
      <c r="D23" s="118">
        <v>11145</v>
      </c>
      <c r="E23" s="118"/>
      <c r="F23" s="119"/>
      <c r="G23" s="119"/>
      <c r="H23" s="119"/>
      <c r="I23" s="119">
        <v>11145</v>
      </c>
    </row>
    <row r="24" spans="1:9" ht="24" customHeight="1">
      <c r="A24" s="116"/>
      <c r="B24" s="120"/>
      <c r="C24" s="131" t="s">
        <v>96</v>
      </c>
      <c r="D24" s="122">
        <f>SUM(D23:D23)</f>
        <v>11145</v>
      </c>
      <c r="E24" s="122"/>
      <c r="F24" s="123"/>
      <c r="G24" s="123"/>
      <c r="H24" s="123"/>
      <c r="I24" s="123">
        <v>11145</v>
      </c>
    </row>
    <row r="25" spans="1:9" ht="23.25" customHeight="1">
      <c r="A25" s="113">
        <v>754</v>
      </c>
      <c r="B25" s="114" t="s">
        <v>97</v>
      </c>
      <c r="C25" s="114"/>
      <c r="D25" s="129"/>
      <c r="E25" s="129"/>
      <c r="F25" s="130"/>
      <c r="G25" s="130"/>
      <c r="H25" s="130"/>
      <c r="I25" s="130"/>
    </row>
    <row r="26" spans="1:9" ht="16.5" customHeight="1">
      <c r="A26" s="116"/>
      <c r="B26" s="116">
        <v>75404</v>
      </c>
      <c r="C26" s="117" t="s">
        <v>166</v>
      </c>
      <c r="D26" s="118">
        <v>65000</v>
      </c>
      <c r="E26" s="118"/>
      <c r="F26" s="119"/>
      <c r="G26" s="119"/>
      <c r="H26" s="119"/>
      <c r="I26" s="119">
        <v>65000</v>
      </c>
    </row>
    <row r="27" spans="1:9" ht="25.5" customHeight="1">
      <c r="A27" s="116"/>
      <c r="B27" s="120"/>
      <c r="C27" s="121" t="s">
        <v>33</v>
      </c>
      <c r="D27" s="122">
        <f>SUM(D26)</f>
        <v>65000</v>
      </c>
      <c r="E27" s="122"/>
      <c r="F27" s="123"/>
      <c r="G27" s="123"/>
      <c r="H27" s="123"/>
      <c r="I27" s="123">
        <f>SUM(I26)</f>
        <v>65000</v>
      </c>
    </row>
    <row r="28" spans="1:9" ht="21.75" customHeight="1">
      <c r="A28" s="113">
        <v>801</v>
      </c>
      <c r="B28" s="114" t="s">
        <v>106</v>
      </c>
      <c r="C28" s="114"/>
      <c r="D28" s="129"/>
      <c r="E28" s="129"/>
      <c r="F28" s="130"/>
      <c r="G28" s="130"/>
      <c r="H28" s="130"/>
      <c r="I28" s="130"/>
    </row>
    <row r="29" spans="1:9" ht="18" customHeight="1">
      <c r="A29" s="116"/>
      <c r="B29" s="116">
        <v>80101</v>
      </c>
      <c r="C29" s="117" t="s">
        <v>107</v>
      </c>
      <c r="D29" s="118">
        <v>461900</v>
      </c>
      <c r="E29" s="118">
        <f>D29</f>
        <v>461900</v>
      </c>
      <c r="F29" s="119"/>
      <c r="G29" s="119"/>
      <c r="H29" s="119"/>
      <c r="I29" s="119"/>
    </row>
    <row r="30" spans="1:9" ht="16.5" customHeight="1">
      <c r="A30" s="116"/>
      <c r="B30" s="120"/>
      <c r="C30" s="131" t="s">
        <v>113</v>
      </c>
      <c r="D30" s="122">
        <f>SUM(D29)</f>
        <v>461900</v>
      </c>
      <c r="E30" s="122">
        <f>SUM(E29)</f>
        <v>461900</v>
      </c>
      <c r="F30" s="123"/>
      <c r="G30" s="123"/>
      <c r="H30" s="123"/>
      <c r="I30" s="123"/>
    </row>
    <row r="31" spans="1:9" ht="23.25" customHeight="1">
      <c r="A31" s="113">
        <v>900</v>
      </c>
      <c r="B31" s="114" t="s">
        <v>60</v>
      </c>
      <c r="C31" s="114"/>
      <c r="D31" s="129"/>
      <c r="E31" s="129"/>
      <c r="F31" s="130"/>
      <c r="G31" s="130"/>
      <c r="H31" s="130"/>
      <c r="I31" s="130"/>
    </row>
    <row r="32" spans="1:9" ht="18" customHeight="1">
      <c r="A32" s="116"/>
      <c r="B32" s="116">
        <v>90015</v>
      </c>
      <c r="C32" s="117" t="s">
        <v>131</v>
      </c>
      <c r="D32" s="118">
        <v>300000</v>
      </c>
      <c r="E32" s="118">
        <v>300000</v>
      </c>
      <c r="F32" s="119"/>
      <c r="G32" s="119"/>
      <c r="H32" s="119"/>
      <c r="I32" s="119"/>
    </row>
    <row r="33" spans="1:9" ht="19.5" customHeight="1">
      <c r="A33" s="116"/>
      <c r="B33" s="120"/>
      <c r="C33" s="121" t="s">
        <v>61</v>
      </c>
      <c r="D33" s="122">
        <f>SUM(D32)</f>
        <v>300000</v>
      </c>
      <c r="E33" s="122">
        <f>SUM(E32)</f>
        <v>300000</v>
      </c>
      <c r="F33" s="123"/>
      <c r="G33" s="123"/>
      <c r="H33" s="123"/>
      <c r="I33" s="123"/>
    </row>
    <row r="34" spans="1:9" ht="23.25" customHeight="1">
      <c r="A34" s="113">
        <v>921</v>
      </c>
      <c r="B34" s="114" t="s">
        <v>133</v>
      </c>
      <c r="C34" s="114"/>
      <c r="D34" s="129"/>
      <c r="E34" s="129"/>
      <c r="F34" s="130"/>
      <c r="G34" s="130"/>
      <c r="H34" s="130"/>
      <c r="I34" s="130"/>
    </row>
    <row r="35" spans="1:9" ht="25.5" customHeight="1">
      <c r="A35" s="116"/>
      <c r="B35" s="116">
        <v>92109</v>
      </c>
      <c r="C35" s="117" t="s">
        <v>134</v>
      </c>
      <c r="D35" s="118">
        <v>0</v>
      </c>
      <c r="E35" s="118">
        <v>0</v>
      </c>
      <c r="F35" s="119"/>
      <c r="G35" s="119"/>
      <c r="H35" s="119"/>
      <c r="I35" s="119"/>
    </row>
    <row r="36" spans="1:9" ht="18" customHeight="1">
      <c r="A36" s="128"/>
      <c r="B36" s="120"/>
      <c r="C36" s="132" t="s">
        <v>136</v>
      </c>
      <c r="D36" s="122">
        <f>SUM(D35)</f>
        <v>0</v>
      </c>
      <c r="E36" s="122">
        <f>SUM(E35)</f>
        <v>0</v>
      </c>
      <c r="F36" s="123"/>
      <c r="G36" s="123"/>
      <c r="H36" s="123"/>
      <c r="I36" s="123"/>
    </row>
    <row r="37" spans="1:9" s="1" customFormat="1" ht="24.75" customHeight="1">
      <c r="A37" s="133" t="s">
        <v>140</v>
      </c>
      <c r="B37" s="133"/>
      <c r="C37" s="133"/>
      <c r="D37" s="134">
        <f>D36+D33+D30+D27+D24+D21+D18+D15+D12+D9</f>
        <v>9930691.059999999</v>
      </c>
      <c r="E37" s="134">
        <f>E36+E33+E30+E27+E24+E21+E18+E15+E12+E9</f>
        <v>9776513.559999999</v>
      </c>
      <c r="F37" s="135">
        <f>F9+F12+F24</f>
        <v>3180836.04</v>
      </c>
      <c r="G37" s="135"/>
      <c r="H37" s="135"/>
      <c r="I37" s="135">
        <f>I18+I27+I12+I24</f>
        <v>154177.5</v>
      </c>
    </row>
    <row r="39" ht="12.75">
      <c r="A39" s="136"/>
    </row>
    <row r="43" ht="12.75">
      <c r="E43" s="137"/>
    </row>
  </sheetData>
  <mergeCells count="19">
    <mergeCell ref="A3:A4"/>
    <mergeCell ref="B3:B4"/>
    <mergeCell ref="C3:C4"/>
    <mergeCell ref="D3:D4"/>
    <mergeCell ref="E3:E4"/>
    <mergeCell ref="G3:G4"/>
    <mergeCell ref="H3:H4"/>
    <mergeCell ref="I3:I4"/>
    <mergeCell ref="B6:C6"/>
    <mergeCell ref="B10:C10"/>
    <mergeCell ref="B13:C13"/>
    <mergeCell ref="B16:C16"/>
    <mergeCell ref="B19:C19"/>
    <mergeCell ref="B22:C22"/>
    <mergeCell ref="B25:C25"/>
    <mergeCell ref="B28:C28"/>
    <mergeCell ref="B31:C31"/>
    <mergeCell ref="B34:C34"/>
    <mergeCell ref="A37:C37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="81" zoomScaleNormal="81" workbookViewId="0" topLeftCell="A1">
      <selection activeCell="B29" sqref="B29"/>
    </sheetView>
  </sheetViews>
  <sheetFormatPr defaultColWidth="9.140625" defaultRowHeight="12.75"/>
  <cols>
    <col min="1" max="1" width="4.7109375" style="138" customWidth="1"/>
    <col min="2" max="2" width="40.140625" style="138" customWidth="1"/>
    <col min="3" max="3" width="14.00390625" style="138" customWidth="1"/>
    <col min="4" max="4" width="17.140625" style="138" customWidth="1"/>
    <col min="5" max="8" width="9.140625" style="138" customWidth="1"/>
    <col min="9" max="9" width="12.7109375" style="138" customWidth="1"/>
    <col min="10" max="16384" width="9.140625" style="138" customWidth="1"/>
  </cols>
  <sheetData>
    <row r="1" ht="17.25" customHeight="1">
      <c r="B1" s="138" t="s">
        <v>167</v>
      </c>
    </row>
    <row r="2" spans="3:4" ht="12.75" customHeight="1">
      <c r="C2" s="139" t="s">
        <v>168</v>
      </c>
      <c r="D2" s="139"/>
    </row>
    <row r="3" ht="29.25" customHeight="1"/>
    <row r="4" spans="1:4" ht="27" customHeight="1">
      <c r="A4" s="140" t="s">
        <v>169</v>
      </c>
      <c r="B4" s="140"/>
      <c r="C4" s="140"/>
      <c r="D4" s="140"/>
    </row>
    <row r="5" ht="6.75" customHeight="1">
      <c r="A5" s="141"/>
    </row>
    <row r="6" ht="12.75">
      <c r="D6" s="142"/>
    </row>
    <row r="7" spans="1:4" ht="15" customHeight="1">
      <c r="A7" s="49" t="s">
        <v>170</v>
      </c>
      <c r="B7" s="49" t="s">
        <v>171</v>
      </c>
      <c r="C7" s="52" t="s">
        <v>172</v>
      </c>
      <c r="D7" s="52" t="s">
        <v>173</v>
      </c>
    </row>
    <row r="8" spans="1:4" ht="15" customHeight="1">
      <c r="A8" s="49"/>
      <c r="B8" s="49"/>
      <c r="C8" s="49"/>
      <c r="D8" s="52"/>
    </row>
    <row r="9" spans="1:4" ht="15.75" customHeight="1">
      <c r="A9" s="49"/>
      <c r="B9" s="49"/>
      <c r="C9" s="49"/>
      <c r="D9" s="52"/>
    </row>
    <row r="10" spans="1:4" s="145" customFormat="1" ht="9.75" customHeight="1">
      <c r="A10" s="143">
        <v>1</v>
      </c>
      <c r="B10" s="143">
        <v>2</v>
      </c>
      <c r="C10" s="143">
        <v>3</v>
      </c>
      <c r="D10" s="144">
        <v>4</v>
      </c>
    </row>
    <row r="11" spans="1:4" s="149" customFormat="1" ht="13.5" customHeight="1">
      <c r="A11" s="146" t="s">
        <v>174</v>
      </c>
      <c r="B11" s="147" t="s">
        <v>175</v>
      </c>
      <c r="C11" s="146"/>
      <c r="D11" s="148">
        <v>29300000</v>
      </c>
    </row>
    <row r="12" spans="1:4" ht="15.75" customHeight="1">
      <c r="A12" s="146" t="s">
        <v>176</v>
      </c>
      <c r="B12" s="147" t="s">
        <v>177</v>
      </c>
      <c r="C12" s="146"/>
      <c r="D12" s="150">
        <v>35450000</v>
      </c>
    </row>
    <row r="13" spans="1:4" ht="14.25" customHeight="1">
      <c r="A13" s="146" t="s">
        <v>178</v>
      </c>
      <c r="B13" s="147" t="s">
        <v>179</v>
      </c>
      <c r="C13" s="151"/>
      <c r="D13" s="150">
        <f>D11-D12</f>
        <v>-6150000</v>
      </c>
    </row>
    <row r="14" spans="1:4" ht="18.75" customHeight="1">
      <c r="A14" s="152" t="s">
        <v>180</v>
      </c>
      <c r="B14" s="152"/>
      <c r="C14" s="151"/>
      <c r="D14" s="150">
        <f>SUM(D15:D22)</f>
        <v>9790910</v>
      </c>
    </row>
    <row r="15" spans="1:4" ht="21.75" customHeight="1">
      <c r="A15" s="146" t="s">
        <v>174</v>
      </c>
      <c r="B15" s="153" t="s">
        <v>181</v>
      </c>
      <c r="C15" s="146" t="s">
        <v>182</v>
      </c>
      <c r="D15" s="150">
        <v>6000000</v>
      </c>
    </row>
    <row r="16" spans="1:4" ht="18.75" customHeight="1">
      <c r="A16" s="154" t="s">
        <v>176</v>
      </c>
      <c r="B16" s="151" t="s">
        <v>183</v>
      </c>
      <c r="C16" s="146" t="s">
        <v>182</v>
      </c>
      <c r="D16" s="155">
        <v>1300000</v>
      </c>
    </row>
    <row r="17" spans="1:9" ht="31.5" customHeight="1">
      <c r="A17" s="146" t="s">
        <v>178</v>
      </c>
      <c r="B17" s="156" t="s">
        <v>184</v>
      </c>
      <c r="C17" s="146" t="s">
        <v>185</v>
      </c>
      <c r="D17" s="150">
        <v>2190910</v>
      </c>
      <c r="I17" s="157"/>
    </row>
    <row r="18" spans="1:4" ht="15.75" customHeight="1">
      <c r="A18" s="154" t="s">
        <v>186</v>
      </c>
      <c r="B18" s="151" t="s">
        <v>187</v>
      </c>
      <c r="C18" s="146" t="s">
        <v>188</v>
      </c>
      <c r="D18" s="150"/>
    </row>
    <row r="19" spans="1:4" ht="15" customHeight="1">
      <c r="A19" s="146" t="s">
        <v>189</v>
      </c>
      <c r="B19" s="151" t="s">
        <v>190</v>
      </c>
      <c r="C19" s="146" t="s">
        <v>191</v>
      </c>
      <c r="D19" s="150"/>
    </row>
    <row r="20" spans="1:4" ht="16.5" customHeight="1">
      <c r="A20" s="154" t="s">
        <v>192</v>
      </c>
      <c r="B20" s="151" t="s">
        <v>193</v>
      </c>
      <c r="C20" s="146" t="s">
        <v>194</v>
      </c>
      <c r="D20" s="158"/>
    </row>
    <row r="21" spans="1:4" ht="15" customHeight="1">
      <c r="A21" s="146" t="s">
        <v>195</v>
      </c>
      <c r="B21" s="151" t="s">
        <v>196</v>
      </c>
      <c r="C21" s="146" t="s">
        <v>197</v>
      </c>
      <c r="D21" s="150"/>
    </row>
    <row r="22" spans="1:4" ht="15" customHeight="1">
      <c r="A22" s="146" t="s">
        <v>198</v>
      </c>
      <c r="B22" s="159" t="s">
        <v>199</v>
      </c>
      <c r="C22" s="146" t="s">
        <v>200</v>
      </c>
      <c r="D22" s="150">
        <v>300000</v>
      </c>
    </row>
    <row r="23" spans="1:4" ht="18.75" customHeight="1">
      <c r="A23" s="152" t="s">
        <v>201</v>
      </c>
      <c r="B23" s="152"/>
      <c r="C23" s="146"/>
      <c r="D23" s="150">
        <f>SUM(D24:D26)</f>
        <v>3640910</v>
      </c>
    </row>
    <row r="24" spans="1:4" ht="16.5" customHeight="1">
      <c r="A24" s="146" t="s">
        <v>174</v>
      </c>
      <c r="B24" s="151" t="s">
        <v>202</v>
      </c>
      <c r="C24" s="146" t="s">
        <v>203</v>
      </c>
      <c r="D24" s="150">
        <v>913153.5</v>
      </c>
    </row>
    <row r="25" spans="1:4" ht="13.5" customHeight="1">
      <c r="A25" s="154" t="s">
        <v>176</v>
      </c>
      <c r="B25" s="160" t="s">
        <v>204</v>
      </c>
      <c r="C25" s="154" t="s">
        <v>203</v>
      </c>
      <c r="D25" s="155">
        <v>536846</v>
      </c>
    </row>
    <row r="26" spans="1:4" ht="38.25" customHeight="1">
      <c r="A26" s="146" t="s">
        <v>178</v>
      </c>
      <c r="B26" s="161" t="s">
        <v>205</v>
      </c>
      <c r="C26" s="146" t="s">
        <v>206</v>
      </c>
      <c r="D26" s="150">
        <v>2190910.5</v>
      </c>
    </row>
    <row r="27" spans="1:4" ht="14.25" customHeight="1">
      <c r="A27" s="154" t="s">
        <v>186</v>
      </c>
      <c r="B27" s="160" t="s">
        <v>207</v>
      </c>
      <c r="C27" s="154" t="s">
        <v>208</v>
      </c>
      <c r="D27" s="155"/>
    </row>
    <row r="28" spans="1:4" ht="15.75" customHeight="1">
      <c r="A28" s="146" t="s">
        <v>189</v>
      </c>
      <c r="B28" s="151" t="s">
        <v>209</v>
      </c>
      <c r="C28" s="146" t="s">
        <v>210</v>
      </c>
      <c r="D28" s="150"/>
    </row>
    <row r="29" spans="1:4" ht="15" customHeight="1">
      <c r="A29" s="162" t="s">
        <v>192</v>
      </c>
      <c r="B29" s="159" t="s">
        <v>211</v>
      </c>
      <c r="C29" s="162" t="s">
        <v>212</v>
      </c>
      <c r="D29" s="158"/>
    </row>
    <row r="30" spans="1:6" ht="16.5" customHeight="1">
      <c r="A30" s="162" t="s">
        <v>195</v>
      </c>
      <c r="B30" s="159" t="s">
        <v>213</v>
      </c>
      <c r="C30" s="163" t="s">
        <v>214</v>
      </c>
      <c r="D30" s="164"/>
      <c r="E30" s="165"/>
      <c r="F30" s="165"/>
    </row>
    <row r="31" spans="1:3" ht="12.75">
      <c r="A31" s="166"/>
      <c r="B31" s="167"/>
      <c r="C31" s="168"/>
    </row>
    <row r="32" spans="1:4" ht="51.75" customHeight="1">
      <c r="A32" s="169"/>
      <c r="B32" s="170"/>
      <c r="C32" s="170"/>
      <c r="D32" s="170"/>
    </row>
  </sheetData>
  <mergeCells count="9">
    <mergeCell ref="C2:D2"/>
    <mergeCell ref="A4:D4"/>
    <mergeCell ref="A7:A9"/>
    <mergeCell ref="B7:B9"/>
    <mergeCell ref="C7:C9"/>
    <mergeCell ref="D7:D9"/>
    <mergeCell ref="A14:B14"/>
    <mergeCell ref="A23:B23"/>
    <mergeCell ref="B32:D3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zoomScale="81" zoomScaleNormal="81" workbookViewId="0" topLeftCell="A1">
      <selection activeCell="E21" sqref="E21"/>
    </sheetView>
  </sheetViews>
  <sheetFormatPr defaultColWidth="9.140625" defaultRowHeight="12.75"/>
  <cols>
    <col min="1" max="1" width="11.28125" style="138" customWidth="1"/>
    <col min="2" max="2" width="12.421875" style="138" customWidth="1"/>
    <col min="3" max="3" width="42.7109375" style="138" customWidth="1"/>
    <col min="4" max="4" width="14.28125" style="138" customWidth="1"/>
    <col min="5" max="5" width="14.8515625" style="138" customWidth="1"/>
    <col min="6" max="6" width="13.57421875" style="138" customWidth="1"/>
    <col min="7" max="7" width="15.8515625" style="0" customWidth="1"/>
  </cols>
  <sheetData>
    <row r="1" ht="12.75">
      <c r="E1" s="138" t="s">
        <v>215</v>
      </c>
    </row>
    <row r="2" ht="12.75">
      <c r="E2" s="138" t="s">
        <v>216</v>
      </c>
    </row>
    <row r="3" spans="1:7" ht="48.75" customHeight="1">
      <c r="A3" s="171" t="s">
        <v>217</v>
      </c>
      <c r="B3" s="171"/>
      <c r="C3" s="171"/>
      <c r="D3" s="171"/>
      <c r="E3" s="171"/>
      <c r="F3" s="171"/>
      <c r="G3" s="171"/>
    </row>
    <row r="4" ht="12.75">
      <c r="G4" s="172"/>
    </row>
    <row r="5" spans="1:7" s="173" customFormat="1" ht="20.25" customHeight="1">
      <c r="A5" s="49" t="s">
        <v>3</v>
      </c>
      <c r="B5" s="49" t="s">
        <v>67</v>
      </c>
      <c r="C5" s="49" t="s">
        <v>218</v>
      </c>
      <c r="D5" s="52" t="s">
        <v>219</v>
      </c>
      <c r="E5" s="52" t="s">
        <v>220</v>
      </c>
      <c r="F5" s="52" t="s">
        <v>221</v>
      </c>
      <c r="G5" s="52"/>
    </row>
    <row r="6" spans="1:7" s="173" customFormat="1" ht="65.25" customHeight="1">
      <c r="A6" s="49"/>
      <c r="B6" s="49"/>
      <c r="C6" s="49"/>
      <c r="D6" s="49"/>
      <c r="E6" s="52"/>
      <c r="F6" s="52" t="s">
        <v>222</v>
      </c>
      <c r="G6" s="52" t="s">
        <v>223</v>
      </c>
    </row>
    <row r="7" spans="1:7" ht="9" customHeight="1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</row>
    <row r="8" spans="1:7" ht="19.5" customHeight="1">
      <c r="A8" s="174">
        <v>750</v>
      </c>
      <c r="B8" s="174">
        <v>75011</v>
      </c>
      <c r="C8" s="175" t="s">
        <v>152</v>
      </c>
      <c r="D8" s="176">
        <v>67944</v>
      </c>
      <c r="E8" s="176">
        <v>67944</v>
      </c>
      <c r="F8" s="176">
        <v>67944</v>
      </c>
      <c r="G8" s="177"/>
    </row>
    <row r="9" spans="1:7" ht="19.5" customHeight="1">
      <c r="A9" s="178" t="s">
        <v>96</v>
      </c>
      <c r="B9" s="178"/>
      <c r="C9" s="178"/>
      <c r="D9" s="179">
        <f>SUM(D8)</f>
        <v>67944</v>
      </c>
      <c r="E9" s="179">
        <f>SUM(E8)</f>
        <v>67944</v>
      </c>
      <c r="F9" s="179">
        <f>SUM(F8)</f>
        <v>67944</v>
      </c>
      <c r="G9" s="177"/>
    </row>
    <row r="10" spans="1:7" ht="27.75" customHeight="1">
      <c r="A10" s="174">
        <v>751</v>
      </c>
      <c r="B10" s="174">
        <v>75101</v>
      </c>
      <c r="C10" s="175" t="s">
        <v>154</v>
      </c>
      <c r="D10" s="176">
        <v>0</v>
      </c>
      <c r="E10" s="176">
        <v>0</v>
      </c>
      <c r="F10" s="176">
        <v>0</v>
      </c>
      <c r="G10" s="177"/>
    </row>
    <row r="11" spans="1:7" ht="19.5" customHeight="1">
      <c r="A11" s="178" t="s">
        <v>155</v>
      </c>
      <c r="B11" s="178"/>
      <c r="C11" s="178"/>
      <c r="D11" s="179">
        <f>SUM(D10)</f>
        <v>0</v>
      </c>
      <c r="E11" s="179">
        <f>SUM(E10)</f>
        <v>0</v>
      </c>
      <c r="F11" s="179">
        <f>SUM(F10)</f>
        <v>0</v>
      </c>
      <c r="G11" s="177"/>
    </row>
    <row r="12" spans="1:7" ht="19.5" customHeight="1">
      <c r="A12" s="174">
        <v>754</v>
      </c>
      <c r="B12" s="174">
        <v>75414</v>
      </c>
      <c r="C12" s="175" t="s">
        <v>100</v>
      </c>
      <c r="D12" s="176">
        <v>200</v>
      </c>
      <c r="E12" s="176">
        <v>200</v>
      </c>
      <c r="F12" s="176">
        <v>200</v>
      </c>
      <c r="G12" s="177"/>
    </row>
    <row r="13" spans="1:7" ht="19.5" customHeight="1">
      <c r="A13" s="180" t="s">
        <v>33</v>
      </c>
      <c r="B13" s="180"/>
      <c r="C13" s="180"/>
      <c r="D13" s="181">
        <f>SUM(D12)</f>
        <v>200</v>
      </c>
      <c r="E13" s="181">
        <f>SUM(E12)</f>
        <v>200</v>
      </c>
      <c r="F13" s="181">
        <f>SUM(F12)</f>
        <v>200</v>
      </c>
      <c r="G13" s="182"/>
    </row>
    <row r="14" spans="1:7" ht="42" customHeight="1">
      <c r="A14" s="58">
        <v>852</v>
      </c>
      <c r="B14" s="58">
        <v>85212</v>
      </c>
      <c r="C14" s="60" t="s">
        <v>120</v>
      </c>
      <c r="D14" s="183">
        <v>4036000</v>
      </c>
      <c r="E14" s="183">
        <v>4036000</v>
      </c>
      <c r="F14" s="183">
        <f>SUM(E14)</f>
        <v>4036000</v>
      </c>
      <c r="G14" s="182"/>
    </row>
    <row r="15" spans="1:7" ht="41.25" customHeight="1">
      <c r="A15" s="58"/>
      <c r="B15" s="58">
        <v>85213</v>
      </c>
      <c r="C15" s="60" t="s">
        <v>224</v>
      </c>
      <c r="D15" s="183">
        <v>5600</v>
      </c>
      <c r="E15" s="183">
        <v>5600</v>
      </c>
      <c r="F15" s="183">
        <v>5600</v>
      </c>
      <c r="G15" s="182"/>
    </row>
    <row r="16" spans="1:7" ht="21.75" customHeight="1">
      <c r="A16" s="180" t="s">
        <v>59</v>
      </c>
      <c r="B16" s="180"/>
      <c r="C16" s="180"/>
      <c r="D16" s="181">
        <f>SUM(D14:D15)</f>
        <v>4041600</v>
      </c>
      <c r="E16" s="181">
        <f>SUM(E14:E15)</f>
        <v>4041600</v>
      </c>
      <c r="F16" s="181">
        <f>SUM(F14:F15)</f>
        <v>4041600</v>
      </c>
      <c r="G16" s="182"/>
    </row>
    <row r="17" spans="1:7" ht="19.5" customHeight="1">
      <c r="A17" s="184" t="s">
        <v>6</v>
      </c>
      <c r="B17" s="184"/>
      <c r="C17" s="184"/>
      <c r="D17" s="185">
        <f>D9+D11+D13+D16</f>
        <v>4109744</v>
      </c>
      <c r="E17" s="186">
        <f>E9+E11+E13+E16</f>
        <v>4109744</v>
      </c>
      <c r="F17" s="186">
        <f>F9+F11+F13+F16</f>
        <v>4109744</v>
      </c>
      <c r="G17" s="187"/>
    </row>
    <row r="19" spans="1:3" ht="12.75">
      <c r="A19" s="188"/>
      <c r="C19" s="189"/>
    </row>
  </sheetData>
  <mergeCells count="13">
    <mergeCell ref="A3:G3"/>
    <mergeCell ref="A5:A6"/>
    <mergeCell ref="B5:B6"/>
    <mergeCell ref="C5:C6"/>
    <mergeCell ref="D5:D6"/>
    <mergeCell ref="E5:E6"/>
    <mergeCell ref="F5:G5"/>
    <mergeCell ref="A9:C9"/>
    <mergeCell ref="A11:C11"/>
    <mergeCell ref="A13:C13"/>
    <mergeCell ref="A14:A15"/>
    <mergeCell ref="A16:C16"/>
    <mergeCell ref="A17:C17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6"/>
  <sheetViews>
    <sheetView zoomScale="81" zoomScaleNormal="81" workbookViewId="0" topLeftCell="A1">
      <selection activeCell="A5" sqref="A5"/>
    </sheetView>
  </sheetViews>
  <sheetFormatPr defaultColWidth="9.140625" defaultRowHeight="12.75"/>
  <cols>
    <col min="1" max="1" width="4.00390625" style="138" customWidth="1"/>
    <col min="2" max="2" width="8.140625" style="138" customWidth="1"/>
    <col min="3" max="3" width="9.8515625" style="138" customWidth="1"/>
    <col min="4" max="4" width="41.57421875" style="138" customWidth="1"/>
    <col min="5" max="5" width="22.421875" style="138" customWidth="1"/>
    <col min="6" max="16384" width="9.140625" style="138" customWidth="1"/>
  </cols>
  <sheetData>
    <row r="1" ht="18.75" customHeight="1"/>
    <row r="2" ht="20.25" customHeight="1">
      <c r="D2" s="138" t="s">
        <v>225</v>
      </c>
    </row>
    <row r="3" ht="15.75" customHeight="1">
      <c r="D3" s="165" t="s">
        <v>226</v>
      </c>
    </row>
    <row r="4" ht="30" customHeight="1"/>
    <row r="5" spans="1:5" ht="78" customHeight="1">
      <c r="A5" s="190" t="s">
        <v>227</v>
      </c>
      <c r="B5" s="190"/>
      <c r="C5" s="190"/>
      <c r="D5" s="190"/>
      <c r="E5" s="190"/>
    </row>
    <row r="6" spans="4:5" ht="19.5" customHeight="1">
      <c r="D6" s="191"/>
      <c r="E6" s="191"/>
    </row>
    <row r="7" ht="19.5" customHeight="1">
      <c r="E7" s="192"/>
    </row>
    <row r="8" spans="1:5" ht="19.5" customHeight="1">
      <c r="A8" s="49" t="s">
        <v>170</v>
      </c>
      <c r="B8" s="49" t="s">
        <v>3</v>
      </c>
      <c r="C8" s="49" t="s">
        <v>67</v>
      </c>
      <c r="D8" s="49" t="s">
        <v>228</v>
      </c>
      <c r="E8" s="49" t="s">
        <v>229</v>
      </c>
    </row>
    <row r="9" spans="1:5" ht="30" customHeight="1">
      <c r="A9" s="193" t="s">
        <v>230</v>
      </c>
      <c r="B9" s="194" t="s">
        <v>231</v>
      </c>
      <c r="C9" s="194"/>
      <c r="D9" s="194"/>
      <c r="E9" s="194"/>
    </row>
    <row r="10" spans="1:5" ht="30" customHeight="1">
      <c r="A10" s="195">
        <v>1</v>
      </c>
      <c r="B10" s="196">
        <v>756</v>
      </c>
      <c r="C10" s="196">
        <v>75618</v>
      </c>
      <c r="D10" s="197" t="s">
        <v>44</v>
      </c>
      <c r="E10" s="198">
        <v>116000</v>
      </c>
    </row>
    <row r="11" spans="1:5" ht="30" customHeight="1">
      <c r="A11" s="199"/>
      <c r="B11" s="200"/>
      <c r="C11" s="200"/>
      <c r="D11" s="200"/>
      <c r="E11" s="200"/>
    </row>
    <row r="12" spans="1:5" ht="30" customHeight="1">
      <c r="A12" s="199"/>
      <c r="B12" s="200"/>
      <c r="C12" s="200"/>
      <c r="D12" s="200"/>
      <c r="E12" s="200"/>
    </row>
    <row r="13" spans="1:5" ht="30" customHeight="1">
      <c r="A13" s="199"/>
      <c r="B13" s="200"/>
      <c r="C13" s="200"/>
      <c r="D13" s="200"/>
      <c r="E13" s="200"/>
    </row>
    <row r="14" spans="1:5" ht="30" customHeight="1">
      <c r="A14" s="201"/>
      <c r="B14" s="202"/>
      <c r="C14" s="202"/>
      <c r="D14" s="202"/>
      <c r="E14" s="202"/>
    </row>
    <row r="15" spans="1:5" ht="30" customHeight="1">
      <c r="A15" s="203" t="s">
        <v>232</v>
      </c>
      <c r="B15" s="204" t="s">
        <v>233</v>
      </c>
      <c r="C15" s="204"/>
      <c r="D15" s="204"/>
      <c r="E15" s="204"/>
    </row>
    <row r="16" spans="1:5" ht="30" customHeight="1">
      <c r="A16" s="195">
        <v>1</v>
      </c>
      <c r="B16" s="196">
        <v>851</v>
      </c>
      <c r="C16" s="196">
        <v>85154</v>
      </c>
      <c r="D16" s="205" t="s">
        <v>117</v>
      </c>
      <c r="E16" s="198">
        <v>114000</v>
      </c>
    </row>
    <row r="17" spans="1:5" ht="30" customHeight="1">
      <c r="A17" s="195"/>
      <c r="B17" s="205"/>
      <c r="C17" s="205"/>
      <c r="D17" s="205"/>
      <c r="E17" s="205"/>
    </row>
    <row r="18" spans="1:5" ht="30" customHeight="1">
      <c r="A18" s="195"/>
      <c r="B18" s="205"/>
      <c r="C18" s="205"/>
      <c r="D18" s="205"/>
      <c r="E18" s="205"/>
    </row>
    <row r="19" spans="1:5" ht="30" customHeight="1">
      <c r="A19" s="199"/>
      <c r="B19" s="200"/>
      <c r="C19" s="200"/>
      <c r="D19" s="200"/>
      <c r="E19" s="200"/>
    </row>
    <row r="20" spans="1:5" ht="30" customHeight="1">
      <c r="A20" s="199"/>
      <c r="B20" s="200"/>
      <c r="C20" s="200"/>
      <c r="D20" s="200"/>
      <c r="E20" s="200"/>
    </row>
    <row r="21" spans="1:5" ht="30" customHeight="1">
      <c r="A21" s="206"/>
      <c r="B21" s="207"/>
      <c r="C21" s="207"/>
      <c r="D21" s="207"/>
      <c r="E21" s="207"/>
    </row>
    <row r="23" ht="12.75">
      <c r="A23" s="208"/>
    </row>
    <row r="24" ht="12.75">
      <c r="A24" s="188"/>
    </row>
    <row r="26" ht="12.75">
      <c r="A26" s="188"/>
    </row>
  </sheetData>
  <mergeCells count="3">
    <mergeCell ref="A5:E5"/>
    <mergeCell ref="B9:E9"/>
    <mergeCell ref="B15:E1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4"/>
  <sheetViews>
    <sheetView zoomScale="81" zoomScaleNormal="81" workbookViewId="0" topLeftCell="A1">
      <selection activeCell="D18" sqref="D18"/>
    </sheetView>
  </sheetViews>
  <sheetFormatPr defaultColWidth="9.140625" defaultRowHeight="12.75"/>
  <cols>
    <col min="1" max="1" width="4.00390625" style="138" customWidth="1"/>
    <col min="2" max="2" width="8.421875" style="138" customWidth="1"/>
    <col min="3" max="3" width="10.00390625" style="138" customWidth="1"/>
    <col min="4" max="4" width="32.8515625" style="138" customWidth="1"/>
    <col min="5" max="5" width="22.421875" style="138" customWidth="1"/>
    <col min="6" max="16384" width="9.140625" style="138" customWidth="1"/>
  </cols>
  <sheetData>
    <row r="1" ht="26.25" customHeight="1"/>
    <row r="2" ht="18" customHeight="1">
      <c r="D2" s="138" t="s">
        <v>234</v>
      </c>
    </row>
    <row r="3" ht="12.75" customHeight="1">
      <c r="D3" s="138" t="s">
        <v>235</v>
      </c>
    </row>
    <row r="4" spans="1:5" ht="78" customHeight="1">
      <c r="A4" s="190" t="s">
        <v>236</v>
      </c>
      <c r="B4" s="190"/>
      <c r="C4" s="190"/>
      <c r="D4" s="190"/>
      <c r="E4" s="190"/>
    </row>
    <row r="5" spans="4:5" ht="19.5" customHeight="1">
      <c r="D5" s="191"/>
      <c r="E5" s="191"/>
    </row>
    <row r="6" ht="19.5" customHeight="1">
      <c r="E6" s="192"/>
    </row>
    <row r="7" spans="1:5" ht="19.5" customHeight="1">
      <c r="A7" s="49" t="s">
        <v>170</v>
      </c>
      <c r="B7" s="49" t="s">
        <v>3</v>
      </c>
      <c r="C7" s="49" t="s">
        <v>67</v>
      </c>
      <c r="D7" s="49" t="s">
        <v>228</v>
      </c>
      <c r="E7" s="49" t="s">
        <v>229</v>
      </c>
    </row>
    <row r="8" spans="1:5" ht="30" customHeight="1">
      <c r="A8" s="195">
        <v>1</v>
      </c>
      <c r="B8" s="196">
        <v>851</v>
      </c>
      <c r="C8" s="196">
        <v>85153</v>
      </c>
      <c r="D8" s="205" t="s">
        <v>116</v>
      </c>
      <c r="E8" s="198">
        <v>2000</v>
      </c>
    </row>
    <row r="9" spans="1:5" ht="30" customHeight="1">
      <c r="A9" s="209" t="s">
        <v>6</v>
      </c>
      <c r="B9" s="209"/>
      <c r="C9" s="209"/>
      <c r="D9" s="210"/>
      <c r="E9" s="211">
        <f>SUM(E8:E8)</f>
        <v>2000</v>
      </c>
    </row>
    <row r="11" ht="12.75">
      <c r="A11" s="208"/>
    </row>
    <row r="12" ht="12.75">
      <c r="A12" s="188"/>
    </row>
    <row r="14" ht="12.75">
      <c r="A14" s="188"/>
    </row>
  </sheetData>
  <mergeCells count="2">
    <mergeCell ref="A4:E4"/>
    <mergeCell ref="A9:C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zoomScale="81" zoomScaleNormal="81" workbookViewId="0" topLeftCell="A1">
      <selection activeCell="E11" sqref="E11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10.140625" style="0" customWidth="1"/>
    <col min="4" max="4" width="55.7109375" style="0" customWidth="1"/>
    <col min="5" max="5" width="20.57421875" style="0" customWidth="1"/>
  </cols>
  <sheetData>
    <row r="1" ht="12.75">
      <c r="D1" t="s">
        <v>237</v>
      </c>
    </row>
    <row r="2" ht="12.75">
      <c r="D2" t="s">
        <v>238</v>
      </c>
    </row>
    <row r="3" spans="1:5" ht="77.25" customHeight="1">
      <c r="A3" s="140" t="s">
        <v>239</v>
      </c>
      <c r="B3" s="140"/>
      <c r="C3" s="140"/>
      <c r="D3" s="140"/>
      <c r="E3" s="140"/>
    </row>
    <row r="4" spans="4:5" ht="19.5" customHeight="1">
      <c r="D4" s="138"/>
      <c r="E4" s="192"/>
    </row>
    <row r="5" spans="1:5" ht="19.5" customHeight="1">
      <c r="A5" s="49" t="s">
        <v>170</v>
      </c>
      <c r="B5" s="49" t="s">
        <v>3</v>
      </c>
      <c r="C5" s="49" t="s">
        <v>67</v>
      </c>
      <c r="D5" s="52" t="s">
        <v>240</v>
      </c>
      <c r="E5" s="52" t="s">
        <v>241</v>
      </c>
    </row>
    <row r="6" spans="1:5" ht="19.5" customHeight="1">
      <c r="A6" s="49"/>
      <c r="B6" s="49"/>
      <c r="C6" s="49"/>
      <c r="D6" s="52"/>
      <c r="E6" s="52"/>
    </row>
    <row r="7" spans="1:5" ht="19.5" customHeight="1">
      <c r="A7" s="49"/>
      <c r="B7" s="49"/>
      <c r="C7" s="49"/>
      <c r="D7" s="52"/>
      <c r="E7" s="52"/>
    </row>
    <row r="8" spans="1:5" ht="7.5" customHeight="1">
      <c r="A8" s="53">
        <v>1</v>
      </c>
      <c r="B8" s="53">
        <v>2</v>
      </c>
      <c r="C8" s="53">
        <v>3</v>
      </c>
      <c r="D8" s="53">
        <v>4</v>
      </c>
      <c r="E8" s="53">
        <v>5</v>
      </c>
    </row>
    <row r="9" spans="1:5" ht="30" customHeight="1">
      <c r="A9" s="212">
        <v>1</v>
      </c>
      <c r="B9" s="212">
        <v>921</v>
      </c>
      <c r="C9" s="212">
        <v>92109</v>
      </c>
      <c r="D9" s="213" t="s">
        <v>242</v>
      </c>
      <c r="E9" s="214">
        <v>110000</v>
      </c>
    </row>
    <row r="10" spans="1:5" ht="30" customHeight="1">
      <c r="A10" s="215">
        <v>2</v>
      </c>
      <c r="B10" s="215">
        <v>921</v>
      </c>
      <c r="C10" s="215">
        <v>92116</v>
      </c>
      <c r="D10" s="216" t="s">
        <v>243</v>
      </c>
      <c r="E10" s="217">
        <v>320000</v>
      </c>
    </row>
    <row r="11" spans="1:5" s="138" customFormat="1" ht="30" customHeight="1">
      <c r="A11" s="218" t="s">
        <v>6</v>
      </c>
      <c r="B11" s="218"/>
      <c r="C11" s="218"/>
      <c r="D11" s="218"/>
      <c r="E11" s="219">
        <f>SUM(E9:E10)</f>
        <v>430000</v>
      </c>
    </row>
    <row r="13" ht="12.75">
      <c r="A13" s="188"/>
    </row>
  </sheetData>
  <mergeCells count="7">
    <mergeCell ref="A3:E3"/>
    <mergeCell ref="A5:A7"/>
    <mergeCell ref="B5:B7"/>
    <mergeCell ref="C5:C7"/>
    <mergeCell ref="D5:D7"/>
    <mergeCell ref="E5:E7"/>
    <mergeCell ref="A11:D11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Dorota</cp:lastModifiedBy>
  <cp:lastPrinted>2011-01-26T12:56:22Z</cp:lastPrinted>
  <dcterms:modified xsi:type="dcterms:W3CDTF">2011-01-31T13:17:15Z</dcterms:modified>
  <cp:category/>
  <cp:version/>
  <cp:contentType/>
  <cp:contentStatus/>
</cp:coreProperties>
</file>